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4" windowWidth="17174" windowHeight="7129"/>
  </bookViews>
  <sheets>
    <sheet name="Biathlon" sheetId="1" r:id="rId1"/>
    <sheet name="Age Calc" sheetId="3" r:id="rId2"/>
    <sheet name="Sheet1" sheetId="4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P13" i="1"/>
  <c r="R13" i="1"/>
  <c r="S13" i="1" s="1"/>
  <c r="O8" i="1"/>
  <c r="P8" i="1"/>
  <c r="R8" i="1"/>
  <c r="S8" i="1" s="1"/>
  <c r="O9" i="1"/>
  <c r="P9" i="1" s="1"/>
  <c r="R9" i="1"/>
  <c r="S9" i="1" s="1"/>
  <c r="O10" i="1"/>
  <c r="P10" i="1"/>
  <c r="R10" i="1"/>
  <c r="S10" i="1" s="1"/>
  <c r="O11" i="1"/>
  <c r="P11" i="1"/>
  <c r="R11" i="1"/>
  <c r="S11" i="1" s="1"/>
  <c r="O12" i="1"/>
  <c r="P12" i="1" s="1"/>
  <c r="R12" i="1"/>
  <c r="S12" i="1" s="1"/>
  <c r="O14" i="1"/>
  <c r="P14" i="1" s="1"/>
  <c r="R14" i="1"/>
  <c r="S14" i="1" s="1"/>
  <c r="O15" i="1"/>
  <c r="P15" i="1"/>
  <c r="R15" i="1"/>
  <c r="S15" i="1" s="1"/>
  <c r="O16" i="1"/>
  <c r="P16" i="1"/>
  <c r="R16" i="1"/>
  <c r="S16" i="1" s="1"/>
  <c r="O23" i="1"/>
  <c r="P23" i="1"/>
  <c r="R23" i="1"/>
  <c r="S23" i="1" s="1"/>
  <c r="O29" i="1"/>
  <c r="P29" i="1"/>
  <c r="R29" i="1"/>
  <c r="S29" i="1" s="1"/>
  <c r="O20" i="1"/>
  <c r="P20" i="1" s="1"/>
  <c r="R20" i="1"/>
  <c r="S20" i="1" s="1"/>
  <c r="O27" i="1"/>
  <c r="P27" i="1"/>
  <c r="R27" i="1"/>
  <c r="S27" i="1" s="1"/>
  <c r="O22" i="1"/>
  <c r="P22" i="1"/>
  <c r="R22" i="1"/>
  <c r="S22" i="1" s="1"/>
  <c r="O24" i="1"/>
  <c r="P24" i="1" s="1"/>
  <c r="R24" i="1"/>
  <c r="S24" i="1" s="1"/>
  <c r="O21" i="1"/>
  <c r="P21" i="1" s="1"/>
  <c r="R21" i="1"/>
  <c r="S21" i="1" s="1"/>
  <c r="O19" i="1"/>
  <c r="P19" i="1"/>
  <c r="R19" i="1"/>
  <c r="S19" i="1" s="1"/>
  <c r="O26" i="1"/>
  <c r="P26" i="1"/>
  <c r="R26" i="1"/>
  <c r="S26" i="1" s="1"/>
  <c r="O28" i="1"/>
  <c r="P28" i="1"/>
  <c r="R28" i="1"/>
  <c r="S28" i="1" s="1"/>
  <c r="O25" i="1"/>
  <c r="P25" i="1" s="1"/>
  <c r="R25" i="1"/>
  <c r="S25" i="1" s="1"/>
  <c r="O35" i="1"/>
  <c r="P35" i="1"/>
  <c r="R35" i="1"/>
  <c r="S35" i="1" s="1"/>
  <c r="O37" i="1"/>
  <c r="P37" i="1"/>
  <c r="R37" i="1"/>
  <c r="S37" i="1" s="1"/>
  <c r="O34" i="1"/>
  <c r="P34" i="1" s="1"/>
  <c r="R34" i="1"/>
  <c r="S34" i="1" s="1"/>
  <c r="O36" i="1"/>
  <c r="P36" i="1"/>
  <c r="R36" i="1"/>
  <c r="S36" i="1" s="1"/>
  <c r="O33" i="1"/>
  <c r="P33" i="1"/>
  <c r="R33" i="1"/>
  <c r="S33" i="1" s="1"/>
  <c r="O47" i="1"/>
  <c r="P47" i="1"/>
  <c r="R47" i="1"/>
  <c r="S47" i="1" s="1"/>
  <c r="O40" i="1"/>
  <c r="P40" i="1" s="1"/>
  <c r="R40" i="1"/>
  <c r="S40" i="1" s="1"/>
  <c r="O41" i="1"/>
  <c r="P41" i="1"/>
  <c r="R41" i="1"/>
  <c r="S41" i="1" s="1"/>
  <c r="O46" i="1"/>
  <c r="P46" i="1" s="1"/>
  <c r="R46" i="1"/>
  <c r="S46" i="1" s="1"/>
  <c r="O44" i="1"/>
  <c r="P44" i="1"/>
  <c r="R44" i="1"/>
  <c r="S44" i="1" s="1"/>
  <c r="O42" i="1"/>
  <c r="P42" i="1" s="1"/>
  <c r="R42" i="1"/>
  <c r="S42" i="1" s="1"/>
  <c r="O45" i="1"/>
  <c r="P45" i="1"/>
  <c r="R45" i="1"/>
  <c r="S45" i="1" s="1"/>
  <c r="O43" i="1"/>
  <c r="P43" i="1" s="1"/>
  <c r="R43" i="1"/>
  <c r="S43" i="1" s="1"/>
  <c r="O51" i="1"/>
  <c r="P51" i="1"/>
  <c r="R51" i="1"/>
  <c r="S51" i="1" s="1"/>
  <c r="O56" i="1"/>
  <c r="P56" i="1" s="1"/>
  <c r="R56" i="1"/>
  <c r="S56" i="1" s="1"/>
  <c r="O53" i="1"/>
  <c r="P53" i="1"/>
  <c r="R53" i="1"/>
  <c r="S53" i="1" s="1"/>
  <c r="O50" i="1"/>
  <c r="P50" i="1"/>
  <c r="R50" i="1"/>
  <c r="S50" i="1" s="1"/>
  <c r="O59" i="1"/>
  <c r="P59" i="1"/>
  <c r="R59" i="1"/>
  <c r="S59" i="1" s="1"/>
  <c r="O57" i="1"/>
  <c r="P57" i="1" s="1"/>
  <c r="R57" i="1"/>
  <c r="S57" i="1" s="1"/>
  <c r="O55" i="1"/>
  <c r="P55" i="1"/>
  <c r="R55" i="1"/>
  <c r="S55" i="1" s="1"/>
  <c r="O54" i="1"/>
  <c r="P54" i="1"/>
  <c r="R54" i="1"/>
  <c r="S54" i="1" s="1"/>
  <c r="O52" i="1"/>
  <c r="P52" i="1"/>
  <c r="R52" i="1"/>
  <c r="S52" i="1" s="1"/>
  <c r="O58" i="1"/>
  <c r="P58" i="1" s="1"/>
  <c r="R58" i="1"/>
  <c r="S58" i="1" s="1"/>
  <c r="O65" i="1"/>
  <c r="P65" i="1" s="1"/>
  <c r="R65" i="1"/>
  <c r="S65" i="1" s="1"/>
  <c r="O63" i="1"/>
  <c r="P63" i="1"/>
  <c r="R63" i="1"/>
  <c r="S63" i="1" s="1"/>
  <c r="O64" i="1"/>
  <c r="P64" i="1"/>
  <c r="R64" i="1"/>
  <c r="S64" i="1" s="1"/>
  <c r="O71" i="1"/>
  <c r="P71" i="1" s="1"/>
  <c r="R71" i="1"/>
  <c r="S71" i="1" s="1"/>
  <c r="O70" i="1"/>
  <c r="P70" i="1" s="1"/>
  <c r="R70" i="1"/>
  <c r="S70" i="1" s="1"/>
  <c r="O72" i="1"/>
  <c r="P72" i="1"/>
  <c r="R72" i="1"/>
  <c r="S72" i="1" s="1"/>
  <c r="O62" i="1"/>
  <c r="P62" i="1"/>
  <c r="R62" i="1"/>
  <c r="S62" i="1" s="1"/>
  <c r="O67" i="1"/>
  <c r="P67" i="1" s="1"/>
  <c r="R67" i="1"/>
  <c r="S67" i="1" s="1"/>
  <c r="O66" i="1"/>
  <c r="P66" i="1" s="1"/>
  <c r="R66" i="1"/>
  <c r="S66" i="1" s="1"/>
  <c r="O68" i="1"/>
  <c r="P68" i="1"/>
  <c r="R68" i="1"/>
  <c r="S68" i="1" s="1"/>
  <c r="O69" i="1"/>
  <c r="P69" i="1"/>
  <c r="R69" i="1"/>
  <c r="S69" i="1" s="1"/>
  <c r="O82" i="1"/>
  <c r="P82" i="1"/>
  <c r="R82" i="1"/>
  <c r="S82" i="1" s="1"/>
  <c r="O78" i="1"/>
  <c r="P78" i="1"/>
  <c r="R78" i="1"/>
  <c r="S78" i="1" s="1"/>
  <c r="O84" i="1"/>
  <c r="P84" i="1"/>
  <c r="R84" i="1"/>
  <c r="S84" i="1" s="1"/>
  <c r="O80" i="1"/>
  <c r="P80" i="1" s="1"/>
  <c r="R80" i="1"/>
  <c r="S80" i="1" s="1"/>
  <c r="O79" i="1"/>
  <c r="P79" i="1"/>
  <c r="R79" i="1"/>
  <c r="S79" i="1" s="1"/>
  <c r="O83" i="1"/>
  <c r="P83" i="1"/>
  <c r="R83" i="1"/>
  <c r="S83" i="1" s="1"/>
  <c r="O76" i="1"/>
  <c r="P76" i="1" s="1"/>
  <c r="R76" i="1"/>
  <c r="S76" i="1" s="1"/>
  <c r="O81" i="1"/>
  <c r="P81" i="1" s="1"/>
  <c r="R81" i="1"/>
  <c r="S81" i="1" s="1"/>
  <c r="O77" i="1"/>
  <c r="P77" i="1"/>
  <c r="R77" i="1"/>
  <c r="S77" i="1" s="1"/>
  <c r="O75" i="1"/>
  <c r="P75" i="1"/>
  <c r="R75" i="1"/>
  <c r="S75" i="1" s="1"/>
  <c r="O92" i="1"/>
  <c r="P92" i="1"/>
  <c r="R92" i="1"/>
  <c r="S92" i="1" s="1"/>
  <c r="O95" i="1"/>
  <c r="P95" i="1" s="1"/>
  <c r="R95" i="1"/>
  <c r="S95" i="1" s="1"/>
  <c r="O96" i="1"/>
  <c r="P96" i="1"/>
  <c r="R96" i="1"/>
  <c r="S96" i="1" s="1"/>
  <c r="O100" i="1"/>
  <c r="P100" i="1"/>
  <c r="R100" i="1"/>
  <c r="S100" i="1" s="1"/>
  <c r="O98" i="1"/>
  <c r="P98" i="1"/>
  <c r="R98" i="1"/>
  <c r="S98" i="1" s="1"/>
  <c r="O89" i="1"/>
  <c r="P89" i="1" s="1"/>
  <c r="R89" i="1"/>
  <c r="S89" i="1" s="1"/>
  <c r="O87" i="1"/>
  <c r="P87" i="1"/>
  <c r="R87" i="1"/>
  <c r="S87" i="1" s="1"/>
  <c r="O88" i="1"/>
  <c r="P88" i="1"/>
  <c r="R88" i="1"/>
  <c r="S88" i="1" s="1"/>
  <c r="O94" i="1"/>
  <c r="P94" i="1"/>
  <c r="R94" i="1"/>
  <c r="S94" i="1" s="1"/>
  <c r="O93" i="1"/>
  <c r="P93" i="1" s="1"/>
  <c r="R93" i="1"/>
  <c r="S93" i="1" s="1"/>
  <c r="O90" i="1"/>
  <c r="P90" i="1"/>
  <c r="R90" i="1"/>
  <c r="S90" i="1" s="1"/>
  <c r="O97" i="1"/>
  <c r="P97" i="1"/>
  <c r="R97" i="1"/>
  <c r="S97" i="1" s="1"/>
  <c r="O99" i="1"/>
  <c r="P99" i="1"/>
  <c r="R99" i="1"/>
  <c r="S99" i="1" s="1"/>
  <c r="O91" i="1"/>
  <c r="P91" i="1" s="1"/>
  <c r="R91" i="1"/>
  <c r="S91" i="1" s="1"/>
  <c r="O104" i="1"/>
  <c r="P104" i="1" s="1"/>
  <c r="R104" i="1"/>
  <c r="S104" i="1" s="1"/>
  <c r="O111" i="1"/>
  <c r="P111" i="1"/>
  <c r="R111" i="1"/>
  <c r="S111" i="1" s="1"/>
  <c r="O113" i="1"/>
  <c r="P113" i="1"/>
  <c r="R113" i="1"/>
  <c r="S113" i="1" s="1"/>
  <c r="O114" i="1"/>
  <c r="P114" i="1" s="1"/>
  <c r="R114" i="1"/>
  <c r="S114" i="1" s="1"/>
  <c r="O115" i="1"/>
  <c r="P115" i="1" s="1"/>
  <c r="R115" i="1"/>
  <c r="S115" i="1" s="1"/>
  <c r="O105" i="1"/>
  <c r="P105" i="1" s="1"/>
  <c r="R105" i="1"/>
  <c r="S105" i="1" s="1"/>
  <c r="O107" i="1"/>
  <c r="P107" i="1" s="1"/>
  <c r="R107" i="1"/>
  <c r="S107" i="1" s="1"/>
  <c r="O110" i="1"/>
  <c r="P110" i="1" s="1"/>
  <c r="R110" i="1"/>
  <c r="S110" i="1" s="1"/>
  <c r="O103" i="1"/>
  <c r="P103" i="1" s="1"/>
  <c r="R103" i="1"/>
  <c r="S103" i="1"/>
  <c r="O116" i="1"/>
  <c r="P116" i="1" s="1"/>
  <c r="R116" i="1"/>
  <c r="S116" i="1"/>
  <c r="O117" i="1"/>
  <c r="P117" i="1" s="1"/>
  <c r="R117" i="1"/>
  <c r="S117" i="1" s="1"/>
  <c r="O106" i="1"/>
  <c r="P106" i="1" s="1"/>
  <c r="R106" i="1"/>
  <c r="S106" i="1" s="1"/>
  <c r="O112" i="1"/>
  <c r="P112" i="1" s="1"/>
  <c r="R112" i="1"/>
  <c r="S112" i="1"/>
  <c r="O109" i="1"/>
  <c r="P109" i="1" s="1"/>
  <c r="R109" i="1"/>
  <c r="S109" i="1"/>
  <c r="O108" i="1"/>
  <c r="P108" i="1" s="1"/>
  <c r="R108" i="1"/>
  <c r="S108" i="1" s="1"/>
  <c r="O127" i="1"/>
  <c r="P127" i="1" s="1"/>
  <c r="R127" i="1"/>
  <c r="S127" i="1" s="1"/>
  <c r="O123" i="1"/>
  <c r="P123" i="1" s="1"/>
  <c r="R123" i="1"/>
  <c r="S123" i="1" s="1"/>
  <c r="O120" i="1"/>
  <c r="P120" i="1" s="1"/>
  <c r="R120" i="1"/>
  <c r="S120" i="1" s="1"/>
  <c r="O124" i="1"/>
  <c r="P124" i="1" s="1"/>
  <c r="R124" i="1"/>
  <c r="S124" i="1"/>
  <c r="O128" i="1"/>
  <c r="P128" i="1" s="1"/>
  <c r="R128" i="1"/>
  <c r="S128" i="1" s="1"/>
  <c r="O125" i="1"/>
  <c r="P125" i="1" s="1"/>
  <c r="R125" i="1"/>
  <c r="S125" i="1" s="1"/>
  <c r="O129" i="1"/>
  <c r="P129" i="1" s="1"/>
  <c r="R129" i="1"/>
  <c r="S129" i="1" s="1"/>
  <c r="O122" i="1"/>
  <c r="P122" i="1" s="1"/>
  <c r="R122" i="1"/>
  <c r="S122" i="1" s="1"/>
  <c r="O121" i="1"/>
  <c r="P121" i="1" s="1"/>
  <c r="R121" i="1"/>
  <c r="S121" i="1"/>
  <c r="O126" i="1"/>
  <c r="P126" i="1" s="1"/>
  <c r="R126" i="1"/>
  <c r="S126" i="1"/>
  <c r="O133" i="1"/>
  <c r="P133" i="1" s="1"/>
  <c r="R133" i="1"/>
  <c r="S133" i="1" s="1"/>
  <c r="O136" i="1"/>
  <c r="P136" i="1" s="1"/>
  <c r="R136" i="1"/>
  <c r="S136" i="1" s="1"/>
  <c r="O132" i="1"/>
  <c r="P132" i="1" s="1"/>
  <c r="R132" i="1"/>
  <c r="S132" i="1"/>
  <c r="O135" i="1"/>
  <c r="P135" i="1" s="1"/>
  <c r="R135" i="1"/>
  <c r="S135" i="1"/>
  <c r="O134" i="1"/>
  <c r="P134" i="1" s="1"/>
  <c r="R134" i="1"/>
  <c r="S134" i="1" s="1"/>
  <c r="O137" i="1"/>
  <c r="P137" i="1" s="1"/>
  <c r="R137" i="1"/>
  <c r="O142" i="1"/>
  <c r="P142" i="1" s="1"/>
  <c r="R142" i="1"/>
  <c r="S142" i="1"/>
  <c r="O143" i="1"/>
  <c r="P143" i="1" s="1"/>
  <c r="R143" i="1"/>
  <c r="S143" i="1"/>
  <c r="O140" i="1"/>
  <c r="P140" i="1" s="1"/>
  <c r="R140" i="1"/>
  <c r="S140" i="1"/>
  <c r="O141" i="1"/>
  <c r="P141" i="1" s="1"/>
  <c r="R141" i="1"/>
  <c r="S141" i="1" s="1"/>
  <c r="O146" i="1"/>
  <c r="P146" i="1" s="1"/>
  <c r="R146" i="1"/>
  <c r="S146" i="1"/>
  <c r="O150" i="1"/>
  <c r="P150" i="1" s="1"/>
  <c r="R150" i="1"/>
  <c r="S150" i="1"/>
  <c r="O149" i="1"/>
  <c r="P149" i="1" s="1"/>
  <c r="R149" i="1"/>
  <c r="S149" i="1" s="1"/>
  <c r="O153" i="1"/>
  <c r="P153" i="1" s="1"/>
  <c r="R153" i="1"/>
  <c r="S153" i="1"/>
  <c r="O156" i="1"/>
  <c r="P156" i="1" s="1"/>
  <c r="R156" i="1"/>
  <c r="S156" i="1"/>
  <c r="O159" i="1"/>
  <c r="P159" i="1" s="1"/>
  <c r="R159" i="1"/>
  <c r="S159" i="1"/>
  <c r="O162" i="1"/>
  <c r="P162" i="1" s="1"/>
  <c r="R162" i="1"/>
  <c r="S162" i="1"/>
  <c r="O165" i="1"/>
  <c r="P165" i="1" s="1"/>
  <c r="R165" i="1"/>
  <c r="S165" i="1" s="1"/>
  <c r="O167" i="1"/>
  <c r="P167" i="1" s="1"/>
  <c r="R167" i="1"/>
  <c r="S167" i="1" s="1"/>
  <c r="O168" i="1"/>
  <c r="P168" i="1" s="1"/>
  <c r="R168" i="1"/>
  <c r="S168" i="1"/>
  <c r="O169" i="1"/>
  <c r="P169" i="1" s="1"/>
  <c r="R169" i="1"/>
  <c r="S169" i="1"/>
  <c r="O166" i="1"/>
  <c r="P166" i="1" s="1"/>
  <c r="R166" i="1"/>
  <c r="S166" i="1" s="1"/>
  <c r="O172" i="1"/>
  <c r="P172" i="1" s="1"/>
  <c r="R172" i="1"/>
  <c r="S172" i="1"/>
  <c r="O175" i="1"/>
  <c r="P175" i="1" s="1"/>
  <c r="R175" i="1"/>
  <c r="S175" i="1"/>
  <c r="O178" i="1"/>
  <c r="P178" i="1" s="1"/>
  <c r="R178" i="1"/>
  <c r="S178" i="1"/>
  <c r="O181" i="1"/>
  <c r="P181" i="1" s="1"/>
  <c r="R181" i="1"/>
  <c r="S181" i="1"/>
  <c r="O184" i="1"/>
  <c r="P184" i="1" s="1"/>
  <c r="R184" i="1"/>
  <c r="S184" i="1"/>
  <c r="L117" i="1" l="1"/>
  <c r="L106" i="1"/>
  <c r="L112" i="1"/>
  <c r="L14" i="1" l="1"/>
  <c r="I14" i="1"/>
  <c r="L12" i="1"/>
  <c r="I12" i="1"/>
  <c r="T184" i="1"/>
  <c r="M14" i="1" l="1"/>
  <c r="M12" i="1"/>
  <c r="I68" i="1" l="1"/>
  <c r="I69" i="1"/>
  <c r="L137" i="1"/>
  <c r="I58" i="1"/>
  <c r="L108" i="1" l="1"/>
  <c r="L109" i="1"/>
  <c r="L116" i="1"/>
  <c r="I97" i="1"/>
  <c r="L91" i="1"/>
  <c r="L99" i="1"/>
  <c r="I116" i="1"/>
  <c r="I137" i="1"/>
  <c r="M137" i="1" s="1"/>
  <c r="I108" i="1"/>
  <c r="I109" i="1"/>
  <c r="I112" i="1"/>
  <c r="M112" i="1" s="1"/>
  <c r="I106" i="1"/>
  <c r="M106" i="1" s="1"/>
  <c r="I117" i="1"/>
  <c r="M117" i="1" s="1"/>
  <c r="I91" i="1"/>
  <c r="I99" i="1"/>
  <c r="M108" i="1" l="1"/>
  <c r="M116" i="1"/>
  <c r="M109" i="1"/>
  <c r="M91" i="1"/>
  <c r="M99" i="1"/>
  <c r="I88" i="1"/>
  <c r="L88" i="1"/>
  <c r="I94" i="1"/>
  <c r="L94" i="1"/>
  <c r="I93" i="1"/>
  <c r="L93" i="1"/>
  <c r="I90" i="1"/>
  <c r="L90" i="1"/>
  <c r="L97" i="1"/>
  <c r="L68" i="1"/>
  <c r="L69" i="1"/>
  <c r="L58" i="1"/>
  <c r="I28" i="1"/>
  <c r="L28" i="1"/>
  <c r="I25" i="1"/>
  <c r="L25" i="1"/>
  <c r="I30" i="1"/>
  <c r="L30" i="1"/>
  <c r="M90" i="1" l="1"/>
  <c r="M94" i="1"/>
  <c r="M97" i="1"/>
  <c r="M69" i="1"/>
  <c r="M30" i="1"/>
  <c r="M88" i="1"/>
  <c r="M58" i="1"/>
  <c r="M93" i="1"/>
  <c r="M28" i="1"/>
  <c r="M25" i="1"/>
  <c r="M68" i="1"/>
  <c r="D183" i="1" l="1"/>
  <c r="D180" i="1"/>
  <c r="D177" i="1"/>
  <c r="D174" i="1"/>
  <c r="D171" i="1"/>
  <c r="D164" i="1"/>
  <c r="D161" i="1"/>
  <c r="D158" i="1"/>
  <c r="D155" i="1"/>
  <c r="D152" i="1"/>
  <c r="D148" i="1"/>
  <c r="D145" i="1"/>
  <c r="D139" i="1"/>
  <c r="D131" i="1"/>
  <c r="D119" i="1"/>
  <c r="D102" i="1"/>
  <c r="D86" i="1"/>
  <c r="D74" i="1"/>
  <c r="D61" i="1"/>
  <c r="D49" i="1"/>
  <c r="D39" i="1"/>
  <c r="D32" i="1"/>
  <c r="D18" i="1"/>
  <c r="T181" i="1" l="1"/>
  <c r="T178" i="1"/>
  <c r="T175" i="1"/>
  <c r="T172" i="1"/>
  <c r="T169" i="1"/>
  <c r="L166" i="1"/>
  <c r="T168" i="1"/>
  <c r="T167" i="1"/>
  <c r="T166" i="1"/>
  <c r="T165" i="1"/>
  <c r="T162" i="1"/>
  <c r="T159" i="1"/>
  <c r="L43" i="1"/>
  <c r="L45" i="1"/>
  <c r="L42" i="1"/>
  <c r="L44" i="1"/>
  <c r="L46" i="1"/>
  <c r="L41" i="1"/>
  <c r="L40" i="1"/>
  <c r="I125" i="1" l="1"/>
  <c r="I167" i="1"/>
  <c r="L165" i="1"/>
  <c r="I165" i="1"/>
  <c r="I52" i="1"/>
  <c r="I54" i="1"/>
  <c r="L167" i="1"/>
  <c r="I123" i="1"/>
  <c r="L36" i="1"/>
  <c r="L72" i="1"/>
  <c r="L55" i="1"/>
  <c r="L57" i="1"/>
  <c r="L50" i="1"/>
  <c r="L64" i="1"/>
  <c r="L53" i="1"/>
  <c r="L59" i="1"/>
  <c r="L56" i="1"/>
  <c r="L52" i="1"/>
  <c r="L54" i="1"/>
  <c r="L71" i="1"/>
  <c r="L70" i="1"/>
  <c r="L67" i="1"/>
  <c r="L63" i="1"/>
  <c r="L62" i="1"/>
  <c r="L66" i="1"/>
  <c r="L34" i="1"/>
  <c r="L33" i="1"/>
  <c r="L37" i="1"/>
  <c r="E6" i="3" l="1"/>
  <c r="L184" i="1" l="1"/>
  <c r="I175" i="1"/>
  <c r="L172" i="1"/>
  <c r="L168" i="1"/>
  <c r="L162" i="1"/>
  <c r="I153" i="1"/>
  <c r="L141" i="1"/>
  <c r="L140" i="1"/>
  <c r="L134" i="1"/>
  <c r="L132" i="1"/>
  <c r="L133" i="1"/>
  <c r="L122" i="1"/>
  <c r="L125" i="1"/>
  <c r="L128" i="1"/>
  <c r="L124" i="1"/>
  <c r="L123" i="1"/>
  <c r="L110" i="1"/>
  <c r="L107" i="1"/>
  <c r="L105" i="1"/>
  <c r="L114" i="1"/>
  <c r="L113" i="1"/>
  <c r="L111" i="1"/>
  <c r="L89" i="1"/>
  <c r="L100" i="1"/>
  <c r="L96" i="1"/>
  <c r="L75" i="1"/>
  <c r="I77" i="1"/>
  <c r="L77" i="1"/>
  <c r="L76" i="1"/>
  <c r="I79" i="1"/>
  <c r="L78" i="1"/>
  <c r="I70" i="1"/>
  <c r="M70" i="1" s="1"/>
  <c r="I57" i="1"/>
  <c r="M57" i="1" s="1"/>
  <c r="I50" i="1"/>
  <c r="M50" i="1" s="1"/>
  <c r="I44" i="1"/>
  <c r="M44" i="1" s="1"/>
  <c r="L16" i="1"/>
  <c r="I16" i="1"/>
  <c r="M16" i="1" l="1"/>
  <c r="L10" i="1"/>
  <c r="L15" i="1"/>
  <c r="L13" i="1"/>
  <c r="L153" i="1"/>
  <c r="M153" i="1" s="1"/>
  <c r="L82" i="1"/>
  <c r="L23" i="1"/>
  <c r="I65" i="1"/>
  <c r="L92" i="1"/>
  <c r="I104" i="1"/>
  <c r="L127" i="1"/>
  <c r="L146" i="1"/>
  <c r="L150" i="1"/>
  <c r="I13" i="1"/>
  <c r="L22" i="1"/>
  <c r="L35" i="1"/>
  <c r="I146" i="1"/>
  <c r="I150" i="1"/>
  <c r="I27" i="1"/>
  <c r="I111" i="1"/>
  <c r="M111" i="1" s="1"/>
  <c r="I128" i="1"/>
  <c r="M128" i="1" s="1"/>
  <c r="I135" i="1"/>
  <c r="I168" i="1"/>
  <c r="M168" i="1" s="1"/>
  <c r="I41" i="1"/>
  <c r="M41" i="1" s="1"/>
  <c r="I46" i="1"/>
  <c r="M46" i="1" s="1"/>
  <c r="I45" i="1"/>
  <c r="M45" i="1" s="1"/>
  <c r="I66" i="1"/>
  <c r="M66" i="1" s="1"/>
  <c r="L83" i="1"/>
  <c r="L87" i="1"/>
  <c r="L120" i="1"/>
  <c r="L121" i="1"/>
  <c r="L178" i="1"/>
  <c r="I184" i="1"/>
  <c r="M184" i="1" s="1"/>
  <c r="I33" i="1"/>
  <c r="M33" i="1" s="1"/>
  <c r="I82" i="1"/>
  <c r="L104" i="1"/>
  <c r="I100" i="1"/>
  <c r="M100" i="1" s="1"/>
  <c r="I103" i="1"/>
  <c r="I136" i="1"/>
  <c r="I140" i="1"/>
  <c r="M140" i="1" s="1"/>
  <c r="I159" i="1"/>
  <c r="I37" i="1"/>
  <c r="M37" i="1" s="1"/>
  <c r="I23" i="1"/>
  <c r="I67" i="1"/>
  <c r="M67" i="1" s="1"/>
  <c r="L84" i="1"/>
  <c r="I92" i="1"/>
  <c r="L115" i="1"/>
  <c r="L136" i="1"/>
  <c r="L143" i="1"/>
  <c r="I172" i="1"/>
  <c r="M172" i="1" s="1"/>
  <c r="L80" i="1"/>
  <c r="L142" i="1"/>
  <c r="L175" i="1"/>
  <c r="M175" i="1" s="1"/>
  <c r="I95" i="1"/>
  <c r="I105" i="1"/>
  <c r="M105" i="1" s="1"/>
  <c r="I121" i="1"/>
  <c r="I20" i="1"/>
  <c r="L24" i="1"/>
  <c r="I19" i="1"/>
  <c r="I35" i="1"/>
  <c r="L51" i="1"/>
  <c r="I53" i="1"/>
  <c r="M53" i="1" s="1"/>
  <c r="L65" i="1"/>
  <c r="I62" i="1"/>
  <c r="M62" i="1" s="1"/>
  <c r="I78" i="1"/>
  <c r="M78" i="1" s="1"/>
  <c r="L129" i="1"/>
  <c r="I47" i="1"/>
  <c r="I59" i="1"/>
  <c r="M59" i="1" s="1"/>
  <c r="I64" i="1"/>
  <c r="M64" i="1" s="1"/>
  <c r="I71" i="1"/>
  <c r="M71" i="1" s="1"/>
  <c r="I72" i="1"/>
  <c r="M72" i="1" s="1"/>
  <c r="L81" i="1"/>
  <c r="I75" i="1"/>
  <c r="M75" i="1" s="1"/>
  <c r="I127" i="1"/>
  <c r="L149" i="1"/>
  <c r="I98" i="1"/>
  <c r="I113" i="1"/>
  <c r="M113" i="1" s="1"/>
  <c r="I107" i="1"/>
  <c r="M107" i="1" s="1"/>
  <c r="M123" i="1"/>
  <c r="M125" i="1"/>
  <c r="I126" i="1"/>
  <c r="I132" i="1"/>
  <c r="M132" i="1" s="1"/>
  <c r="I134" i="1"/>
  <c r="M134" i="1" s="1"/>
  <c r="I141" i="1"/>
  <c r="M141" i="1" s="1"/>
  <c r="I149" i="1"/>
  <c r="I162" i="1"/>
  <c r="M162" i="1" s="1"/>
  <c r="I169" i="1"/>
  <c r="I29" i="1"/>
  <c r="I22" i="1"/>
  <c r="I24" i="1"/>
  <c r="I21" i="1"/>
  <c r="I26" i="1"/>
  <c r="I34" i="1"/>
  <c r="M34" i="1" s="1"/>
  <c r="I36" i="1"/>
  <c r="M36" i="1" s="1"/>
  <c r="I42" i="1"/>
  <c r="M42" i="1" s="1"/>
  <c r="M54" i="1"/>
  <c r="M52" i="1"/>
  <c r="I63" i="1"/>
  <c r="M63" i="1" s="1"/>
  <c r="L79" i="1"/>
  <c r="M79" i="1" s="1"/>
  <c r="I76" i="1"/>
  <c r="M76" i="1" s="1"/>
  <c r="I81" i="1"/>
  <c r="L95" i="1"/>
  <c r="L98" i="1"/>
  <c r="L103" i="1"/>
  <c r="L126" i="1"/>
  <c r="L135" i="1"/>
  <c r="I89" i="1"/>
  <c r="M89" i="1" s="1"/>
  <c r="I114" i="1"/>
  <c r="M114" i="1" s="1"/>
  <c r="I120" i="1"/>
  <c r="I129" i="1"/>
  <c r="I166" i="1"/>
  <c r="I40" i="1"/>
  <c r="M40" i="1" s="1"/>
  <c r="I43" i="1"/>
  <c r="M43" i="1" s="1"/>
  <c r="I51" i="1"/>
  <c r="I56" i="1"/>
  <c r="M56" i="1" s="1"/>
  <c r="I55" i="1"/>
  <c r="M55" i="1" s="1"/>
  <c r="I84" i="1"/>
  <c r="I80" i="1"/>
  <c r="I83" i="1"/>
  <c r="I156" i="1"/>
  <c r="I178" i="1"/>
  <c r="I96" i="1"/>
  <c r="M96" i="1" s="1"/>
  <c r="I87" i="1"/>
  <c r="I115" i="1"/>
  <c r="I110" i="1"/>
  <c r="M110" i="1" s="1"/>
  <c r="I124" i="1"/>
  <c r="M124" i="1" s="1"/>
  <c r="I122" i="1"/>
  <c r="M122" i="1" s="1"/>
  <c r="I133" i="1"/>
  <c r="M133" i="1" s="1"/>
  <c r="I142" i="1"/>
  <c r="I143" i="1"/>
  <c r="M167" i="1"/>
  <c r="L181" i="1"/>
  <c r="I181" i="1"/>
  <c r="L156" i="1"/>
  <c r="M77" i="1"/>
  <c r="M165" i="1"/>
  <c r="L169" i="1"/>
  <c r="L159" i="1"/>
  <c r="L19" i="1"/>
  <c r="L29" i="1"/>
  <c r="L20" i="1"/>
  <c r="L26" i="1"/>
  <c r="L47" i="1"/>
  <c r="L27" i="1"/>
  <c r="L21" i="1"/>
  <c r="I11" i="1" l="1"/>
  <c r="I8" i="1"/>
  <c r="L9" i="1"/>
  <c r="L8" i="1"/>
  <c r="I9" i="1"/>
  <c r="L11" i="1"/>
  <c r="I10" i="1"/>
  <c r="M10" i="1" s="1"/>
  <c r="M146" i="1"/>
  <c r="M127" i="1"/>
  <c r="M65" i="1"/>
  <c r="M47" i="1"/>
  <c r="M22" i="1"/>
  <c r="M21" i="1"/>
  <c r="M150" i="1"/>
  <c r="M103" i="1"/>
  <c r="M104" i="1"/>
  <c r="M82" i="1"/>
  <c r="M142" i="1"/>
  <c r="M13" i="1"/>
  <c r="M23" i="1"/>
  <c r="M98" i="1"/>
  <c r="M84" i="1"/>
  <c r="M87" i="1"/>
  <c r="M24" i="1"/>
  <c r="M80" i="1"/>
  <c r="M92" i="1"/>
  <c r="M136" i="1"/>
  <c r="M20" i="1"/>
  <c r="M29" i="1"/>
  <c r="M26" i="1"/>
  <c r="M15" i="1"/>
  <c r="M135" i="1"/>
  <c r="M27" i="1"/>
  <c r="M19" i="1"/>
  <c r="M115" i="1"/>
  <c r="M129" i="1"/>
  <c r="M149" i="1"/>
  <c r="M181" i="1"/>
  <c r="M178" i="1"/>
  <c r="M166" i="1"/>
  <c r="M169" i="1"/>
  <c r="M159" i="1"/>
  <c r="M143" i="1"/>
  <c r="M126" i="1"/>
  <c r="M121" i="1"/>
  <c r="M83" i="1"/>
  <c r="M81" i="1"/>
  <c r="M35" i="1"/>
  <c r="M120" i="1"/>
  <c r="M51" i="1"/>
  <c r="M95" i="1"/>
  <c r="M156" i="1"/>
  <c r="M11" i="1" l="1"/>
  <c r="M8" i="1"/>
  <c r="M9" i="1"/>
</calcChain>
</file>

<file path=xl/sharedStrings.xml><?xml version="1.0" encoding="utf-8"?>
<sst xmlns="http://schemas.openxmlformats.org/spreadsheetml/2006/main" count="1252" uniqueCount="497">
  <si>
    <t>Name</t>
  </si>
  <si>
    <t>Surname</t>
  </si>
  <si>
    <t>SA No</t>
  </si>
  <si>
    <t>Min</t>
  </si>
  <si>
    <t>Sec</t>
  </si>
  <si>
    <t>Total</t>
  </si>
  <si>
    <t>Running</t>
  </si>
  <si>
    <t>Swimming</t>
  </si>
  <si>
    <t>Points</t>
  </si>
  <si>
    <t>Run</t>
  </si>
  <si>
    <t>Swim</t>
  </si>
  <si>
    <t>Diff</t>
  </si>
  <si>
    <t>Age Group</t>
  </si>
  <si>
    <t>u/8 B</t>
  </si>
  <si>
    <t>u/8 G</t>
  </si>
  <si>
    <t>u/9 B</t>
  </si>
  <si>
    <t>u/9 G</t>
  </si>
  <si>
    <t>u/11 B</t>
  </si>
  <si>
    <t>u/11 G</t>
  </si>
  <si>
    <t>u/13 B</t>
  </si>
  <si>
    <t>u/13 G</t>
  </si>
  <si>
    <t>u/15 B</t>
  </si>
  <si>
    <t>u/15 G</t>
  </si>
  <si>
    <t>u/17 B</t>
  </si>
  <si>
    <t>u/17 G</t>
  </si>
  <si>
    <t>u/19 B</t>
  </si>
  <si>
    <t>u/19 G</t>
  </si>
  <si>
    <t>OpenM</t>
  </si>
  <si>
    <t>OpenW</t>
  </si>
  <si>
    <t>JVM</t>
  </si>
  <si>
    <t>JVW</t>
  </si>
  <si>
    <t>VM</t>
  </si>
  <si>
    <t>VW</t>
  </si>
  <si>
    <t>SVM</t>
  </si>
  <si>
    <t>SVW</t>
  </si>
  <si>
    <t>MM</t>
  </si>
  <si>
    <t>MW</t>
  </si>
  <si>
    <t>DOB (19-26)</t>
  </si>
  <si>
    <t>DOB (17-18)</t>
  </si>
  <si>
    <t>DOB (15-16)</t>
  </si>
  <si>
    <t>DOB (13-14)</t>
  </si>
  <si>
    <t>DOB (11-12)</t>
  </si>
  <si>
    <t>DOB (9-10)</t>
  </si>
  <si>
    <t>DOB (8)</t>
  </si>
  <si>
    <t>DOB (&lt;=7)</t>
  </si>
  <si>
    <t>Date before current season</t>
  </si>
  <si>
    <t>Athlete Date of birth eg. 2001/09/01</t>
  </si>
  <si>
    <t>Athlete age for season</t>
  </si>
  <si>
    <t>eg. If 13 then under 15 as the athlete NOT UNDER 13 anymore</t>
  </si>
  <si>
    <t>Also use this for bonus points calculation</t>
  </si>
  <si>
    <t>DOB (27-39)     eg.2000/11/12</t>
  </si>
  <si>
    <t>DOB (40-49) eg.2000/11/12</t>
  </si>
  <si>
    <t>DOB (50-59) eg.2000/11/12</t>
  </si>
  <si>
    <t>DOB (&gt;=60) eg.2000/11/12</t>
  </si>
  <si>
    <t>School/Club</t>
  </si>
  <si>
    <t>SWD BIATHLON - MANUAL POINTS TABLE 2018</t>
  </si>
  <si>
    <t xml:space="preserve"> </t>
  </si>
  <si>
    <t>DATE</t>
  </si>
  <si>
    <t xml:space="preserve">                       MEETING</t>
  </si>
  <si>
    <t>Glenwood</t>
  </si>
  <si>
    <t>Meyer</t>
  </si>
  <si>
    <t>Dehan</t>
  </si>
  <si>
    <t>22/06/2010</t>
  </si>
  <si>
    <t>Botha</t>
  </si>
  <si>
    <t>Rachelle</t>
  </si>
  <si>
    <t>Glewnwood</t>
  </si>
  <si>
    <t>12/09/2009</t>
  </si>
  <si>
    <t>King</t>
  </si>
  <si>
    <t>Emily</t>
  </si>
  <si>
    <t>LGS</t>
  </si>
  <si>
    <t>09/11/2009</t>
  </si>
  <si>
    <t>Reinstorf</t>
  </si>
  <si>
    <t>Mia-Lilly</t>
  </si>
  <si>
    <t>01/07/2010</t>
  </si>
  <si>
    <t>Van Zyl</t>
  </si>
  <si>
    <t>George voorbereiding</t>
  </si>
  <si>
    <t>Lutch</t>
  </si>
  <si>
    <t>Quintus</t>
  </si>
  <si>
    <t>28/10/2008</t>
  </si>
  <si>
    <t>Swart</t>
  </si>
  <si>
    <t>Emma</t>
  </si>
  <si>
    <t>Lotter</t>
  </si>
  <si>
    <t>Karli</t>
  </si>
  <si>
    <t>15/10/2008</t>
  </si>
  <si>
    <t>Gustav</t>
  </si>
  <si>
    <t>Wesbank Oudtshoorn</t>
  </si>
  <si>
    <t>Van der Heyde</t>
  </si>
  <si>
    <t>Gerald</t>
  </si>
  <si>
    <t>LGs</t>
  </si>
  <si>
    <t>Wehan</t>
  </si>
  <si>
    <t>27/03/2007</t>
  </si>
  <si>
    <t>Windt</t>
  </si>
  <si>
    <t>Park</t>
  </si>
  <si>
    <t xml:space="preserve">Kuun </t>
  </si>
  <si>
    <t>Hanru</t>
  </si>
  <si>
    <t>21/08/2007</t>
  </si>
  <si>
    <t>De Bruyn</t>
  </si>
  <si>
    <t>Phlippie</t>
  </si>
  <si>
    <t>04/12/2006</t>
  </si>
  <si>
    <t>Griffioen</t>
  </si>
  <si>
    <t>Kari</t>
  </si>
  <si>
    <t>07/04/2008</t>
  </si>
  <si>
    <t>Melissa</t>
  </si>
  <si>
    <t>Park Laer</t>
  </si>
  <si>
    <t>Outeniqua Laer</t>
  </si>
  <si>
    <t>Visser</t>
  </si>
  <si>
    <t>Tiaan</t>
  </si>
  <si>
    <t>06/03/2005</t>
  </si>
  <si>
    <t>Jane</t>
  </si>
  <si>
    <t>30/12/2005</t>
  </si>
  <si>
    <t>19/05/2006</t>
  </si>
  <si>
    <t>Megan</t>
  </si>
  <si>
    <t>Ninke</t>
  </si>
  <si>
    <t>04/11/2005</t>
  </si>
  <si>
    <t>Botma</t>
  </si>
  <si>
    <t>Dewit</t>
  </si>
  <si>
    <t>Oakdale</t>
  </si>
  <si>
    <t>Weideman</t>
  </si>
  <si>
    <t>Jahred</t>
  </si>
  <si>
    <t>Muller</t>
  </si>
  <si>
    <t>Erasmus</t>
  </si>
  <si>
    <t>Mattias</t>
  </si>
  <si>
    <t>HS Outeniqua</t>
  </si>
  <si>
    <t>15/11/2002</t>
  </si>
  <si>
    <t>Smook</t>
  </si>
  <si>
    <t>Elize</t>
  </si>
  <si>
    <t>26/01/2003</t>
  </si>
  <si>
    <t>Adriaan</t>
  </si>
  <si>
    <t>07/08/2002</t>
  </si>
  <si>
    <t>Thornley</t>
  </si>
  <si>
    <t>Clarian</t>
  </si>
  <si>
    <t>03/02/2002</t>
  </si>
  <si>
    <t>Christel</t>
  </si>
  <si>
    <t>08/03/2001</t>
  </si>
  <si>
    <t>Johan</t>
  </si>
  <si>
    <t>Schlechter</t>
  </si>
  <si>
    <t>Walter</t>
  </si>
  <si>
    <t>Marius</t>
  </si>
  <si>
    <t>Loubser</t>
  </si>
  <si>
    <t>Loubsher</t>
  </si>
  <si>
    <t>Karla</t>
  </si>
  <si>
    <t>13/07/2010</t>
  </si>
  <si>
    <t>Janse van Rensburg</t>
  </si>
  <si>
    <t>Xaney</t>
  </si>
  <si>
    <t>26/10/2009</t>
  </si>
  <si>
    <t>Dioney</t>
  </si>
  <si>
    <t>Duvenage</t>
  </si>
  <si>
    <t>Marilie</t>
  </si>
  <si>
    <t>Kruger</t>
  </si>
  <si>
    <t>Elmarie</t>
  </si>
  <si>
    <t>Linwin</t>
  </si>
  <si>
    <t>Pedro</t>
  </si>
  <si>
    <t>Hibernia Primary</t>
  </si>
  <si>
    <t>28/10/2010</t>
  </si>
  <si>
    <t>Human</t>
  </si>
  <si>
    <t>Liam</t>
  </si>
  <si>
    <t>Mela</t>
  </si>
  <si>
    <t>GWH</t>
  </si>
  <si>
    <t>15/06/2009</t>
  </si>
  <si>
    <t>Minke</t>
  </si>
  <si>
    <t>26/02/2009</t>
  </si>
  <si>
    <t>Van Reenen</t>
  </si>
  <si>
    <t>Katryn</t>
  </si>
  <si>
    <t>Adri</t>
  </si>
  <si>
    <t>22/07/2009</t>
  </si>
  <si>
    <t>Grabe</t>
  </si>
  <si>
    <t>Anna</t>
  </si>
  <si>
    <t>Lgim</t>
  </si>
  <si>
    <t>Punt</t>
  </si>
  <si>
    <t>Hendrick</t>
  </si>
  <si>
    <t>Kleynhans</t>
  </si>
  <si>
    <t>Andre</t>
  </si>
  <si>
    <t>Outeniqua</t>
  </si>
  <si>
    <t>OHS</t>
  </si>
  <si>
    <t>Grobler</t>
  </si>
  <si>
    <t>Abigail</t>
  </si>
  <si>
    <t>Hisense</t>
  </si>
  <si>
    <t>29/09/2007</t>
  </si>
  <si>
    <t>Spies</t>
  </si>
  <si>
    <t>Elme</t>
  </si>
  <si>
    <t>27/02/2008</t>
  </si>
  <si>
    <t>u/13B</t>
  </si>
  <si>
    <t>De Lange</t>
  </si>
  <si>
    <t>22/09/2004</t>
  </si>
  <si>
    <t>Fourie</t>
  </si>
  <si>
    <t>Brandt</t>
  </si>
  <si>
    <t>13/12/2004</t>
  </si>
  <si>
    <t>14/10/2006</t>
  </si>
  <si>
    <t>Du Toit</t>
  </si>
  <si>
    <t>Vondre</t>
  </si>
  <si>
    <t>24/04/2004</t>
  </si>
  <si>
    <t>Horne</t>
  </si>
  <si>
    <t>Deon</t>
  </si>
  <si>
    <t>LeGrange</t>
  </si>
  <si>
    <t>Roelof</t>
  </si>
  <si>
    <t>30/12/2003</t>
  </si>
  <si>
    <t>Breedenkamp</t>
  </si>
  <si>
    <t>Reynhardt</t>
  </si>
  <si>
    <t>Markus</t>
  </si>
  <si>
    <t>Vorster</t>
  </si>
  <si>
    <t>Zhane</t>
  </si>
  <si>
    <t>Olof</t>
  </si>
  <si>
    <t>L/Park</t>
  </si>
  <si>
    <t>Sias</t>
  </si>
  <si>
    <t>23/01/2012</t>
  </si>
  <si>
    <t>090096</t>
  </si>
  <si>
    <t>090167</t>
  </si>
  <si>
    <t>Limare</t>
  </si>
  <si>
    <t>090073</t>
  </si>
  <si>
    <t>090245</t>
  </si>
  <si>
    <t>090173</t>
  </si>
  <si>
    <t>090088</t>
  </si>
  <si>
    <t>Renaldi</t>
  </si>
  <si>
    <t>L Park</t>
  </si>
  <si>
    <t>090180</t>
  </si>
  <si>
    <t>090181</t>
  </si>
  <si>
    <t>090024</t>
  </si>
  <si>
    <t>090027</t>
  </si>
  <si>
    <t>090179</t>
  </si>
  <si>
    <t>Van  Zyl</t>
  </si>
  <si>
    <t>Elane</t>
  </si>
  <si>
    <t>Van As</t>
  </si>
  <si>
    <t>Bian</t>
  </si>
  <si>
    <t>12/04/2005</t>
  </si>
  <si>
    <t>Van Jaasrveld</t>
  </si>
  <si>
    <t>Reinier</t>
  </si>
  <si>
    <t>112/12/2004</t>
  </si>
  <si>
    <t>Wilhelm</t>
  </si>
  <si>
    <t>06/06/2005</t>
  </si>
  <si>
    <t>07/07/2005</t>
  </si>
  <si>
    <t>090199</t>
  </si>
  <si>
    <t>090023</t>
  </si>
  <si>
    <t>090195</t>
  </si>
  <si>
    <t>090194</t>
  </si>
  <si>
    <t>Petro Marie</t>
  </si>
  <si>
    <t>Outeniqu Primary</t>
  </si>
  <si>
    <t>08/07/2005</t>
  </si>
  <si>
    <t>090206</t>
  </si>
  <si>
    <t>090203</t>
  </si>
  <si>
    <t>Charlene</t>
  </si>
  <si>
    <t>03/08/2003</t>
  </si>
  <si>
    <t>Mostert</t>
  </si>
  <si>
    <t>15/03/2003</t>
  </si>
  <si>
    <t>Crous</t>
  </si>
  <si>
    <t xml:space="preserve">Ethan </t>
  </si>
  <si>
    <t>10/02/2004</t>
  </si>
  <si>
    <t>090478</t>
  </si>
  <si>
    <t>090210</t>
  </si>
  <si>
    <t>090209</t>
  </si>
  <si>
    <t>090218</t>
  </si>
  <si>
    <t>090213</t>
  </si>
  <si>
    <t>090337</t>
  </si>
  <si>
    <t>04/05/2001</t>
  </si>
  <si>
    <t>090497</t>
  </si>
  <si>
    <t>04/07/2000</t>
  </si>
  <si>
    <t>17/05/1999</t>
  </si>
  <si>
    <t>090632</t>
  </si>
  <si>
    <t>Xavier</t>
  </si>
  <si>
    <t>Lutsch</t>
  </si>
  <si>
    <t>Edie</t>
  </si>
  <si>
    <t>090099</t>
  </si>
  <si>
    <t>25/08/2011</t>
  </si>
  <si>
    <t>Poggenpoel</t>
  </si>
  <si>
    <t>090085</t>
  </si>
  <si>
    <t>090262</t>
  </si>
  <si>
    <t>090264</t>
  </si>
  <si>
    <t>090157</t>
  </si>
  <si>
    <t>090095</t>
  </si>
  <si>
    <t>090070</t>
  </si>
  <si>
    <t>090170</t>
  </si>
  <si>
    <t>090172</t>
  </si>
  <si>
    <t>090538</t>
  </si>
  <si>
    <t>12/03/2001</t>
  </si>
  <si>
    <t>07/04/2011</t>
  </si>
  <si>
    <t>08/10/2009</t>
  </si>
  <si>
    <t>30/03/2009</t>
  </si>
  <si>
    <t>01/05/2009</t>
  </si>
  <si>
    <t>Inlligting wat nie reg lyk nie</t>
  </si>
  <si>
    <t>Sias en Altus Poggenpoel se DOB is 2012 - hulle is dan 5 jaar oud</t>
  </si>
  <si>
    <t>Renaldi van Zyl se DOB is 2004 - sy is dan reeds 13 en moet O/15 deelneem</t>
  </si>
  <si>
    <t xml:space="preserve">Jy het haar by O/9 in </t>
  </si>
  <si>
    <t>090266</t>
  </si>
  <si>
    <t>Van Loggerenberg</t>
  </si>
  <si>
    <t>090652</t>
  </si>
  <si>
    <t>090161</t>
  </si>
  <si>
    <t>02/10/2007</t>
  </si>
  <si>
    <t>04/03/2007</t>
  </si>
  <si>
    <t>02/06/2007</t>
  </si>
  <si>
    <t>10/07/2007</t>
  </si>
  <si>
    <t>090267</t>
  </si>
  <si>
    <t>090055</t>
  </si>
  <si>
    <t>090714</t>
  </si>
  <si>
    <t>090537</t>
  </si>
  <si>
    <t>090268</t>
  </si>
  <si>
    <t>090246</t>
  </si>
  <si>
    <t>090115</t>
  </si>
  <si>
    <t>090154</t>
  </si>
  <si>
    <t>090269</t>
  </si>
  <si>
    <t>01/08/2003</t>
  </si>
  <si>
    <t>01/11/2002</t>
  </si>
  <si>
    <t>03/01/2003</t>
  </si>
  <si>
    <t>06/02/2003</t>
  </si>
  <si>
    <t>090272</t>
  </si>
  <si>
    <t>090719</t>
  </si>
  <si>
    <t>090273</t>
  </si>
  <si>
    <t>090116</t>
  </si>
  <si>
    <t>090118</t>
  </si>
  <si>
    <t>090251</t>
  </si>
  <si>
    <t>090150</t>
  </si>
  <si>
    <t>090671</t>
  </si>
  <si>
    <t>090539</t>
  </si>
  <si>
    <t>090526</t>
  </si>
  <si>
    <t>090136</t>
  </si>
  <si>
    <t>090031</t>
  </si>
  <si>
    <t>Xavier Janse van Rensburg is nie Senior Vet nie - volges DOB is hy Vet daarom werk die bonus glad nie</t>
  </si>
  <si>
    <t>Ek het hom geskuif</t>
  </si>
  <si>
    <t xml:space="preserve">Maak 'n kopie van hierdie een vir volgende keer se liga - al die info is nou in </t>
  </si>
  <si>
    <t>04/04/2009</t>
  </si>
  <si>
    <t>Liga 2</t>
  </si>
  <si>
    <t>13/02/2018</t>
  </si>
  <si>
    <t>02/02/2012</t>
  </si>
  <si>
    <t>Van Niekerk</t>
  </si>
  <si>
    <t>Mishke</t>
  </si>
  <si>
    <t>26/05/2010</t>
  </si>
  <si>
    <t>Gouws</t>
  </si>
  <si>
    <t>Konrad</t>
  </si>
  <si>
    <t>05/03/2011</t>
  </si>
  <si>
    <t>Nagel</t>
  </si>
  <si>
    <t>Wian</t>
  </si>
  <si>
    <t>26/07/2010</t>
  </si>
  <si>
    <t>Lemke</t>
  </si>
  <si>
    <t>Mark</t>
  </si>
  <si>
    <t>23/08/2010</t>
  </si>
  <si>
    <t>Lambrecht</t>
  </si>
  <si>
    <t>Jan- Hendrik</t>
  </si>
  <si>
    <t>29/12/2009</t>
  </si>
  <si>
    <t>090168</t>
  </si>
  <si>
    <t>090126</t>
  </si>
  <si>
    <t>090171</t>
  </si>
  <si>
    <t>090062</t>
  </si>
  <si>
    <t>090130</t>
  </si>
  <si>
    <t>090638</t>
  </si>
  <si>
    <t>Daniel</t>
  </si>
  <si>
    <t>02/10/2008</t>
  </si>
  <si>
    <t>Ruben</t>
  </si>
  <si>
    <t>05/09/2008</t>
  </si>
  <si>
    <t>Oosthuizen</t>
  </si>
  <si>
    <t>Zander</t>
  </si>
  <si>
    <t>08/04/2009</t>
  </si>
  <si>
    <t xml:space="preserve">Swart </t>
  </si>
  <si>
    <t>26/03/2009</t>
  </si>
  <si>
    <t>090128</t>
  </si>
  <si>
    <t>Reinstof</t>
  </si>
  <si>
    <t>Lucca</t>
  </si>
  <si>
    <t>20/07/2007</t>
  </si>
  <si>
    <t>090134</t>
  </si>
  <si>
    <t>Sebastian</t>
  </si>
  <si>
    <t>11/12/2006</t>
  </si>
  <si>
    <t xml:space="preserve">Ludwig </t>
  </si>
  <si>
    <t>06/03/2007</t>
  </si>
  <si>
    <t>090047</t>
  </si>
  <si>
    <t>De Necker</t>
  </si>
  <si>
    <t>Destin</t>
  </si>
  <si>
    <t>27/11/2007</t>
  </si>
  <si>
    <t>090184</t>
  </si>
  <si>
    <t>Van Der Merwe</t>
  </si>
  <si>
    <t>Ula</t>
  </si>
  <si>
    <t>18/10/2007</t>
  </si>
  <si>
    <t>090140</t>
  </si>
  <si>
    <t>090648</t>
  </si>
  <si>
    <t>Lume</t>
  </si>
  <si>
    <t>11/06/2007</t>
  </si>
  <si>
    <t>090599</t>
  </si>
  <si>
    <t>Du Plessis</t>
  </si>
  <si>
    <t>Anneme</t>
  </si>
  <si>
    <t>01/01/2007</t>
  </si>
  <si>
    <t>090713</t>
  </si>
  <si>
    <t>Terblanche</t>
  </si>
  <si>
    <t>Mari</t>
  </si>
  <si>
    <t>23/12/2009</t>
  </si>
  <si>
    <t>090135</t>
  </si>
  <si>
    <t>Paton</t>
  </si>
  <si>
    <t>Kelly</t>
  </si>
  <si>
    <t>17/02/2007</t>
  </si>
  <si>
    <t>06/07/2007</t>
  </si>
  <si>
    <t>090565</t>
  </si>
  <si>
    <t>MJ</t>
  </si>
  <si>
    <t>Jubelius</t>
  </si>
  <si>
    <t>Hanre</t>
  </si>
  <si>
    <t>21/02/2005</t>
  </si>
  <si>
    <t>090068</t>
  </si>
  <si>
    <t>Logan</t>
  </si>
  <si>
    <t>Blake</t>
  </si>
  <si>
    <t>07/02/2006</t>
  </si>
  <si>
    <t>McDonald</t>
  </si>
  <si>
    <t>Andrew</t>
  </si>
  <si>
    <t>02/12/2004</t>
  </si>
  <si>
    <t>Van Coller</t>
  </si>
  <si>
    <t>Mathew</t>
  </si>
  <si>
    <t>21/07/2005</t>
  </si>
  <si>
    <t>Petrie</t>
  </si>
  <si>
    <t>090148</t>
  </si>
  <si>
    <t>090649</t>
  </si>
  <si>
    <t>Dominique</t>
  </si>
  <si>
    <t>22/05/2006</t>
  </si>
  <si>
    <t>090053</t>
  </si>
  <si>
    <t>De Jongh</t>
  </si>
  <si>
    <t>Certer Johnson</t>
  </si>
  <si>
    <t>Stella</t>
  </si>
  <si>
    <t>06/12/2004</t>
  </si>
  <si>
    <t>Talitha</t>
  </si>
  <si>
    <t>28/02/2006</t>
  </si>
  <si>
    <t>Kayla</t>
  </si>
  <si>
    <t>24/04/2005</t>
  </si>
  <si>
    <t>Lau-ann</t>
  </si>
  <si>
    <t>Carla</t>
  </si>
  <si>
    <t>Huggett</t>
  </si>
  <si>
    <t>Mia</t>
  </si>
  <si>
    <t>12/10/2004</t>
  </si>
  <si>
    <t>090202</t>
  </si>
  <si>
    <t>Spannenberg</t>
  </si>
  <si>
    <t>Cherise</t>
  </si>
  <si>
    <t>22/02/2006</t>
  </si>
  <si>
    <t>090681</t>
  </si>
  <si>
    <t>25/08/2005</t>
  </si>
  <si>
    <t>090634</t>
  </si>
  <si>
    <t>Jeanie</t>
  </si>
  <si>
    <t>05/09/2005</t>
  </si>
  <si>
    <t>090383</t>
  </si>
  <si>
    <t>090204</t>
  </si>
  <si>
    <t>Botes</t>
  </si>
  <si>
    <t>JC</t>
  </si>
  <si>
    <t>16/10/2003</t>
  </si>
  <si>
    <t>Auret</t>
  </si>
  <si>
    <t>24/04/2003</t>
  </si>
  <si>
    <t>Rabe</t>
  </si>
  <si>
    <t>Dian</t>
  </si>
  <si>
    <t>26/01/2004</t>
  </si>
  <si>
    <t>Hagen</t>
  </si>
  <si>
    <t>06/05/2004</t>
  </si>
  <si>
    <t>Pieter</t>
  </si>
  <si>
    <t>30/06/2003</t>
  </si>
  <si>
    <t>090657</t>
  </si>
  <si>
    <t>Hattingh</t>
  </si>
  <si>
    <t>Christiaan</t>
  </si>
  <si>
    <t>28/08/2004</t>
  </si>
  <si>
    <t>090553</t>
  </si>
  <si>
    <t>Snyders</t>
  </si>
  <si>
    <t>Jandri</t>
  </si>
  <si>
    <t>02/03/2004</t>
  </si>
  <si>
    <t>Carlien</t>
  </si>
  <si>
    <t>Bebington</t>
  </si>
  <si>
    <t>Josie</t>
  </si>
  <si>
    <t>02/08/2004</t>
  </si>
  <si>
    <t>Corli- Marie</t>
  </si>
  <si>
    <t>30/01/2004</t>
  </si>
  <si>
    <t>Kohne</t>
  </si>
  <si>
    <t>Rebecca</t>
  </si>
  <si>
    <t>Borrett</t>
  </si>
  <si>
    <t>Jenna</t>
  </si>
  <si>
    <t>04/03/2003</t>
  </si>
  <si>
    <t>Carter Johnson</t>
  </si>
  <si>
    <t>Alex</t>
  </si>
  <si>
    <t>29/01/2003</t>
  </si>
  <si>
    <t>090200</t>
  </si>
  <si>
    <t>090716</t>
  </si>
  <si>
    <t>090717</t>
  </si>
  <si>
    <t>090228</t>
  </si>
  <si>
    <t>090271</t>
  </si>
  <si>
    <t>090201</t>
  </si>
  <si>
    <t>Bester</t>
  </si>
  <si>
    <t>Nico</t>
  </si>
  <si>
    <t>13/06/2002</t>
  </si>
  <si>
    <t>090528</t>
  </si>
  <si>
    <t>01/05/2002</t>
  </si>
  <si>
    <t>Vermeulen</t>
  </si>
  <si>
    <t>Anlize</t>
  </si>
  <si>
    <t>07/06/2001</t>
  </si>
  <si>
    <t>Ineke</t>
  </si>
  <si>
    <t>Heroldt</t>
  </si>
  <si>
    <t>18/10/2001</t>
  </si>
  <si>
    <t>090082</t>
  </si>
  <si>
    <t>090593</t>
  </si>
  <si>
    <t>Andrie</t>
  </si>
  <si>
    <t>Jo - Marie</t>
  </si>
  <si>
    <t>31/10/1991</t>
  </si>
  <si>
    <t>Carina</t>
  </si>
  <si>
    <t>Herman</t>
  </si>
  <si>
    <t>Goosen</t>
  </si>
  <si>
    <t>Stefan</t>
  </si>
  <si>
    <t>Hatting</t>
  </si>
  <si>
    <t>Emile</t>
  </si>
  <si>
    <t>090260</t>
  </si>
  <si>
    <t>090705</t>
  </si>
  <si>
    <t>090261</t>
  </si>
  <si>
    <t>090275</t>
  </si>
  <si>
    <t>GEORGE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</si>
</sst>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9" xfId="0" applyBorder="1" applyProtection="1"/>
    <xf numFmtId="14" fontId="1" fillId="0" borderId="9" xfId="0" applyNumberFormat="1" applyFont="1" applyBorder="1" applyProtection="1">
      <protection locked="0"/>
    </xf>
    <xf numFmtId="14" fontId="0" fillId="0" borderId="9" xfId="0" applyNumberFormat="1" applyBorder="1" applyProtection="1"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NumberFormat="1" applyBorder="1"/>
    <xf numFmtId="164" fontId="0" fillId="0" borderId="0" xfId="0" applyNumberFormat="1"/>
    <xf numFmtId="14" fontId="0" fillId="0" borderId="0" xfId="0" applyNumberFormat="1"/>
    <xf numFmtId="164" fontId="3" fillId="0" borderId="0" xfId="0" applyNumberFormat="1" applyFont="1" applyAlignment="1">
      <alignment horizontal="center"/>
    </xf>
    <xf numFmtId="0" fontId="0" fillId="3" borderId="1" xfId="0" applyFill="1" applyBorder="1"/>
    <xf numFmtId="0" fontId="0" fillId="0" borderId="11" xfId="0" applyFill="1" applyBorder="1"/>
    <xf numFmtId="0" fontId="0" fillId="0" borderId="1" xfId="0" applyFill="1" applyBorder="1"/>
    <xf numFmtId="14" fontId="0" fillId="3" borderId="1" xfId="0" applyNumberFormat="1" applyFill="1" applyBorder="1"/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4" borderId="0" xfId="0" applyFill="1"/>
    <xf numFmtId="0" fontId="1" fillId="4" borderId="8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 applyAlignment="1">
      <alignment horizontal="right"/>
    </xf>
    <xf numFmtId="15" fontId="0" fillId="0" borderId="0" xfId="0" applyNumberFormat="1"/>
    <xf numFmtId="49" fontId="0" fillId="3" borderId="1" xfId="0" applyNumberFormat="1" applyFont="1" applyFill="1" applyBorder="1"/>
    <xf numFmtId="0" fontId="0" fillId="5" borderId="1" xfId="0" applyFill="1" applyBorder="1"/>
    <xf numFmtId="14" fontId="0" fillId="5" borderId="1" xfId="0" applyNumberFormat="1" applyFill="1" applyBorder="1"/>
    <xf numFmtId="0" fontId="0" fillId="4" borderId="13" xfId="0" applyFill="1" applyBorder="1" applyAlignment="1">
      <alignment horizontal="right"/>
    </xf>
    <xf numFmtId="0" fontId="0" fillId="3" borderId="6" xfId="0" applyFill="1" applyBorder="1"/>
    <xf numFmtId="0" fontId="0" fillId="0" borderId="6" xfId="0" applyBorder="1"/>
    <xf numFmtId="49" fontId="4" fillId="3" borderId="1" xfId="0" applyNumberFormat="1" applyFont="1" applyFill="1" applyBorder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49" fontId="2" fillId="3" borderId="1" xfId="0" applyNumberFormat="1" applyFont="1" applyFill="1" applyBorder="1"/>
    <xf numFmtId="0" fontId="4" fillId="3" borderId="1" xfId="0" applyFont="1" applyFill="1" applyBorder="1" applyAlignment="1">
      <alignment horizontal="left"/>
    </xf>
    <xf numFmtId="0" fontId="0" fillId="3" borderId="1" xfId="0" applyFont="1" applyFill="1" applyBorder="1"/>
    <xf numFmtId="0" fontId="0" fillId="3" borderId="1" xfId="0" quotePrefix="1" applyFont="1" applyFill="1" applyBorder="1"/>
    <xf numFmtId="0" fontId="0" fillId="3" borderId="13" xfId="0" applyFont="1" applyFill="1" applyBorder="1"/>
    <xf numFmtId="0" fontId="3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1" xfId="0" applyBorder="1"/>
    <xf numFmtId="0" fontId="0" fillId="3" borderId="0" xfId="0" applyFont="1" applyFill="1"/>
    <xf numFmtId="49" fontId="0" fillId="3" borderId="1" xfId="0" quotePrefix="1" applyNumberFormat="1" applyFont="1" applyFill="1" applyBorder="1"/>
    <xf numFmtId="0" fontId="0" fillId="0" borderId="0" xfId="0" applyBorder="1"/>
    <xf numFmtId="14" fontId="0" fillId="0" borderId="11" xfId="0" applyNumberFormat="1" applyBorder="1"/>
    <xf numFmtId="0" fontId="4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9"/>
  <sheetViews>
    <sheetView tabSelected="1" topLeftCell="A128" zoomScale="115" zoomScaleNormal="115" workbookViewId="0">
      <selection activeCell="A136" sqref="A136"/>
    </sheetView>
  </sheetViews>
  <sheetFormatPr defaultRowHeight="14.6" x14ac:dyDescent="0.4"/>
  <cols>
    <col min="1" max="1" width="8" style="20" customWidth="1"/>
    <col min="2" max="2" width="16.23046875" bestFit="1" customWidth="1"/>
    <col min="3" max="3" width="10.61328125" bestFit="1" customWidth="1"/>
    <col min="4" max="4" width="22.3828125" hidden="1" customWidth="1"/>
    <col min="5" max="5" width="11.53515625" customWidth="1"/>
    <col min="6" max="6" width="9.15234375" style="22"/>
    <col min="7" max="8" width="4.3046875" customWidth="1"/>
    <col min="9" max="9" width="6.3046875" style="22" customWidth="1"/>
    <col min="10" max="10" width="4.15234375" customWidth="1"/>
    <col min="11" max="11" width="4" customWidth="1"/>
    <col min="12" max="12" width="6.3046875" style="22" customWidth="1"/>
    <col min="13" max="13" width="4.84375" style="27" bestFit="1" customWidth="1"/>
    <col min="14" max="14" width="4.84375" bestFit="1" customWidth="1"/>
    <col min="15" max="16" width="7.3046875" bestFit="1" customWidth="1"/>
    <col min="17" max="17" width="5.84375" customWidth="1"/>
    <col min="18" max="19" width="10.3046875" customWidth="1"/>
    <col min="20" max="20" width="15.53515625" customWidth="1"/>
  </cols>
  <sheetData>
    <row r="1" spans="1:19" ht="18.55" x14ac:dyDescent="0.5">
      <c r="A1" s="36" t="s">
        <v>55</v>
      </c>
    </row>
    <row r="2" spans="1:19" ht="18.55" x14ac:dyDescent="0.5">
      <c r="A2" s="36"/>
    </row>
    <row r="3" spans="1:19" ht="18.55" x14ac:dyDescent="0.5">
      <c r="A3" s="43" t="s">
        <v>58</v>
      </c>
      <c r="B3" s="43"/>
      <c r="C3" t="s">
        <v>318</v>
      </c>
      <c r="E3" t="s">
        <v>496</v>
      </c>
    </row>
    <row r="4" spans="1:19" ht="18.55" x14ac:dyDescent="0.5">
      <c r="A4" s="36"/>
    </row>
    <row r="5" spans="1:19" ht="19" thickBot="1" x14ac:dyDescent="0.55000000000000004">
      <c r="A5" s="37" t="s">
        <v>56</v>
      </c>
      <c r="B5" s="15" t="s">
        <v>57</v>
      </c>
      <c r="C5" s="13" t="s">
        <v>319</v>
      </c>
      <c r="E5" s="14">
        <v>33157</v>
      </c>
    </row>
    <row r="6" spans="1:19" x14ac:dyDescent="0.4">
      <c r="A6" s="57" t="s">
        <v>2</v>
      </c>
      <c r="B6" s="46" t="s">
        <v>1</v>
      </c>
      <c r="C6" s="50" t="s">
        <v>0</v>
      </c>
      <c r="D6" s="48" t="s">
        <v>54</v>
      </c>
      <c r="E6" s="54" t="s">
        <v>44</v>
      </c>
      <c r="F6" s="52" t="s">
        <v>12</v>
      </c>
      <c r="G6" s="46" t="s">
        <v>6</v>
      </c>
      <c r="H6" s="47"/>
      <c r="I6" s="48"/>
      <c r="J6" s="46" t="s">
        <v>7</v>
      </c>
      <c r="K6" s="47"/>
      <c r="L6" s="48"/>
      <c r="M6" s="44" t="s">
        <v>5</v>
      </c>
      <c r="N6" s="1" t="s">
        <v>9</v>
      </c>
      <c r="O6" s="1" t="s">
        <v>9</v>
      </c>
      <c r="P6" s="1" t="s">
        <v>6</v>
      </c>
      <c r="Q6" s="1" t="s">
        <v>10</v>
      </c>
      <c r="R6" s="1" t="s">
        <v>7</v>
      </c>
      <c r="S6" s="2" t="s">
        <v>7</v>
      </c>
    </row>
    <row r="7" spans="1:19" x14ac:dyDescent="0.4">
      <c r="A7" s="58"/>
      <c r="B7" s="56"/>
      <c r="C7" s="50"/>
      <c r="D7" s="60"/>
      <c r="E7" s="55"/>
      <c r="F7" s="53"/>
      <c r="G7" s="7" t="s">
        <v>3</v>
      </c>
      <c r="H7" s="8" t="s">
        <v>4</v>
      </c>
      <c r="I7" s="23" t="s">
        <v>8</v>
      </c>
      <c r="J7" s="7" t="s">
        <v>3</v>
      </c>
      <c r="K7" s="8" t="s">
        <v>4</v>
      </c>
      <c r="L7" s="23" t="s">
        <v>8</v>
      </c>
      <c r="M7" s="45"/>
      <c r="N7" s="1">
        <v>1000</v>
      </c>
      <c r="O7" s="1" t="s">
        <v>4</v>
      </c>
      <c r="P7" s="1" t="s">
        <v>11</v>
      </c>
      <c r="Q7" s="1">
        <v>1000</v>
      </c>
      <c r="R7" s="1" t="s">
        <v>4</v>
      </c>
      <c r="S7" s="2" t="s">
        <v>11</v>
      </c>
    </row>
    <row r="8" spans="1:19" x14ac:dyDescent="0.4">
      <c r="A8" s="35" t="s">
        <v>205</v>
      </c>
      <c r="B8" s="9" t="s">
        <v>60</v>
      </c>
      <c r="C8" s="9" t="s">
        <v>61</v>
      </c>
      <c r="D8" s="9" t="s">
        <v>69</v>
      </c>
      <c r="E8" s="9" t="s">
        <v>62</v>
      </c>
      <c r="F8" s="21" t="s">
        <v>13</v>
      </c>
      <c r="G8" s="9">
        <v>1</v>
      </c>
      <c r="H8" s="9">
        <v>24</v>
      </c>
      <c r="I8" s="24">
        <f>IF(O8&lt;=0,0,ROUND((1000+P8*5),0))</f>
        <v>1080</v>
      </c>
      <c r="J8" s="9">
        <v>0</v>
      </c>
      <c r="K8" s="9">
        <v>22</v>
      </c>
      <c r="L8" s="26">
        <f>IF(R8&lt;=0,0,ROUND((1000+S8*10),0))</f>
        <v>1000</v>
      </c>
      <c r="M8" s="32">
        <f>+IF(OR(I8=0,L8=0),"N/F",(I8+L8))</f>
        <v>2080</v>
      </c>
      <c r="N8" s="9">
        <v>100</v>
      </c>
      <c r="O8" s="9">
        <f>+G8*60+H8</f>
        <v>84</v>
      </c>
      <c r="P8" s="9">
        <f>+N8-O8</f>
        <v>16</v>
      </c>
      <c r="Q8" s="9">
        <v>22</v>
      </c>
      <c r="R8" s="9">
        <f>+J8*60+K8</f>
        <v>22</v>
      </c>
      <c r="S8" s="9">
        <f>+Q8-R8</f>
        <v>0</v>
      </c>
    </row>
    <row r="9" spans="1:19" x14ac:dyDescent="0.4">
      <c r="A9" s="29"/>
      <c r="B9" s="30" t="s">
        <v>324</v>
      </c>
      <c r="C9" s="30" t="s">
        <v>325</v>
      </c>
      <c r="D9" s="30" t="s">
        <v>202</v>
      </c>
      <c r="E9" s="30" t="s">
        <v>326</v>
      </c>
      <c r="F9" s="21" t="s">
        <v>13</v>
      </c>
      <c r="G9" s="9">
        <v>1</v>
      </c>
      <c r="H9" s="9">
        <v>25</v>
      </c>
      <c r="I9" s="24">
        <f>IF(O9&lt;=0,0,ROUND((1000+P9*5),0))</f>
        <v>1075</v>
      </c>
      <c r="J9" s="9">
        <v>0</v>
      </c>
      <c r="K9" s="9">
        <v>22</v>
      </c>
      <c r="L9" s="26">
        <f>IF(R9&lt;=0,0,ROUND((1000+S9*10),0))</f>
        <v>1000</v>
      </c>
      <c r="M9" s="32">
        <f>+IF(OR(I9=0,L9=0),"N/F",(I9+L9))</f>
        <v>2075</v>
      </c>
      <c r="N9" s="9">
        <v>100</v>
      </c>
      <c r="O9" s="9">
        <f>+G9*60+H9</f>
        <v>85</v>
      </c>
      <c r="P9" s="9">
        <f>+N9-O9</f>
        <v>15</v>
      </c>
      <c r="Q9" s="9">
        <v>22</v>
      </c>
      <c r="R9" s="9">
        <f>+J9*60+K9</f>
        <v>22</v>
      </c>
      <c r="S9" s="9">
        <f>+Q9-R9</f>
        <v>0</v>
      </c>
    </row>
    <row r="10" spans="1:19" x14ac:dyDescent="0.4">
      <c r="A10" s="35"/>
      <c r="B10" s="9" t="s">
        <v>327</v>
      </c>
      <c r="C10" s="9" t="s">
        <v>328</v>
      </c>
      <c r="D10" s="9"/>
      <c r="E10" s="9" t="s">
        <v>329</v>
      </c>
      <c r="F10" s="21" t="s">
        <v>13</v>
      </c>
      <c r="G10" s="9">
        <v>1</v>
      </c>
      <c r="H10" s="9">
        <v>22</v>
      </c>
      <c r="I10" s="24">
        <f>IF(O10&lt;=0,0,ROUND((1000+P10*5),0))</f>
        <v>1090</v>
      </c>
      <c r="J10" s="9">
        <v>0</v>
      </c>
      <c r="K10" s="9">
        <v>26</v>
      </c>
      <c r="L10" s="26">
        <f>IF(R10&lt;=0,0,ROUND((1000+S10*10),0))</f>
        <v>960</v>
      </c>
      <c r="M10" s="32">
        <f>+IF(OR(I10=0,L10=0),"N/F",(I10+L10))</f>
        <v>2050</v>
      </c>
      <c r="N10" s="9">
        <v>100</v>
      </c>
      <c r="O10" s="9">
        <f>+G10*60+H10</f>
        <v>82</v>
      </c>
      <c r="P10" s="9">
        <f>+N10-O10</f>
        <v>18</v>
      </c>
      <c r="Q10" s="9">
        <v>22</v>
      </c>
      <c r="R10" s="9">
        <f>+J10*60+K10</f>
        <v>26</v>
      </c>
      <c r="S10" s="9">
        <f>+Q10-R10</f>
        <v>-4</v>
      </c>
    </row>
    <row r="11" spans="1:19" x14ac:dyDescent="0.4">
      <c r="A11" s="35" t="s">
        <v>206</v>
      </c>
      <c r="B11" s="9" t="s">
        <v>151</v>
      </c>
      <c r="C11" s="9" t="s">
        <v>150</v>
      </c>
      <c r="D11" s="9" t="s">
        <v>152</v>
      </c>
      <c r="E11" s="9" t="s">
        <v>153</v>
      </c>
      <c r="F11" s="21" t="s">
        <v>13</v>
      </c>
      <c r="G11" s="9">
        <v>1</v>
      </c>
      <c r="H11" s="9">
        <v>30</v>
      </c>
      <c r="I11" s="24">
        <f>IF(O11&lt;=0,0,ROUND((1000+P11*5),0))</f>
        <v>1050</v>
      </c>
      <c r="J11" s="9">
        <v>0</v>
      </c>
      <c r="K11" s="9">
        <v>23</v>
      </c>
      <c r="L11" s="26">
        <f>IF(R11&lt;=0,0,ROUND((1000+S11*10),0))</f>
        <v>990</v>
      </c>
      <c r="M11" s="32">
        <f>+IF(OR(I11=0,L11=0),"N/F",(I11+L11))</f>
        <v>2040</v>
      </c>
      <c r="N11" s="9">
        <v>100</v>
      </c>
      <c r="O11" s="9">
        <f>+G11*60+H11</f>
        <v>90</v>
      </c>
      <c r="P11" s="9">
        <f>+N11-O11</f>
        <v>10</v>
      </c>
      <c r="Q11" s="9">
        <v>22</v>
      </c>
      <c r="R11" s="9">
        <f>+J11*60+K11</f>
        <v>23</v>
      </c>
      <c r="S11" s="9">
        <f>+Q11-R11</f>
        <v>-1</v>
      </c>
    </row>
    <row r="12" spans="1:19" x14ac:dyDescent="0.4">
      <c r="A12" s="39" t="s">
        <v>336</v>
      </c>
      <c r="B12" s="9" t="s">
        <v>330</v>
      </c>
      <c r="C12" s="9" t="s">
        <v>331</v>
      </c>
      <c r="D12" s="9"/>
      <c r="E12" s="9" t="s">
        <v>332</v>
      </c>
      <c r="F12" s="21" t="s">
        <v>13</v>
      </c>
      <c r="G12" s="9">
        <v>1</v>
      </c>
      <c r="H12" s="9">
        <v>31</v>
      </c>
      <c r="I12" s="24">
        <f>IF(O12&lt;=0,0,ROUND((1000+P12*5),0))</f>
        <v>1045</v>
      </c>
      <c r="J12" s="9">
        <v>0</v>
      </c>
      <c r="K12" s="9">
        <v>25</v>
      </c>
      <c r="L12" s="26">
        <f>IF(R12&lt;=0,0,ROUND((1000+S12*10),0))</f>
        <v>970</v>
      </c>
      <c r="M12" s="32">
        <f>+IF(OR(I12=0,L12=0),"N/F",(I12+L12))</f>
        <v>2015</v>
      </c>
      <c r="N12" s="9">
        <v>100</v>
      </c>
      <c r="O12" s="9">
        <f>+G12*60+H12</f>
        <v>91</v>
      </c>
      <c r="P12" s="9">
        <f>+N12-O12</f>
        <v>9</v>
      </c>
      <c r="Q12" s="9">
        <v>22</v>
      </c>
      <c r="R12" s="9">
        <f>+J12*60+K12</f>
        <v>25</v>
      </c>
      <c r="S12" s="9">
        <f>+Q12-R12</f>
        <v>-3</v>
      </c>
    </row>
    <row r="13" spans="1:19" x14ac:dyDescent="0.4">
      <c r="A13" s="29" t="s">
        <v>263</v>
      </c>
      <c r="B13" s="9" t="s">
        <v>262</v>
      </c>
      <c r="C13" s="9" t="s">
        <v>201</v>
      </c>
      <c r="D13" s="9" t="s">
        <v>202</v>
      </c>
      <c r="E13" s="11">
        <v>40154</v>
      </c>
      <c r="F13" s="21" t="s">
        <v>13</v>
      </c>
      <c r="G13" s="9">
        <v>1</v>
      </c>
      <c r="H13" s="9">
        <v>27</v>
      </c>
      <c r="I13" s="24">
        <f>IF(O13&lt;=0,0,ROUND((1000+P13*5),0))</f>
        <v>1065</v>
      </c>
      <c r="J13" s="9">
        <v>0</v>
      </c>
      <c r="K13" s="9">
        <v>29</v>
      </c>
      <c r="L13" s="26">
        <f>IF(R13&lt;=0,0,ROUND((1000+S13*10),0))</f>
        <v>930</v>
      </c>
      <c r="M13" s="32">
        <f>+IF(OR(I13=0,L13=0),"N/F",(I13+L13))</f>
        <v>1995</v>
      </c>
      <c r="N13" s="9">
        <v>100</v>
      </c>
      <c r="O13" s="9">
        <f>+G13*60+H13</f>
        <v>87</v>
      </c>
      <c r="P13" s="9">
        <f>+N13-O13</f>
        <v>13</v>
      </c>
      <c r="Q13" s="9">
        <v>22</v>
      </c>
      <c r="R13" s="9">
        <f>+J13*60+K13</f>
        <v>29</v>
      </c>
      <c r="S13" s="9">
        <f>+Q13-R13</f>
        <v>-7</v>
      </c>
    </row>
    <row r="14" spans="1:19" x14ac:dyDescent="0.4">
      <c r="A14" s="39" t="s">
        <v>337</v>
      </c>
      <c r="B14" s="9" t="s">
        <v>333</v>
      </c>
      <c r="C14" s="9" t="s">
        <v>334</v>
      </c>
      <c r="D14" s="9"/>
      <c r="E14" s="9" t="s">
        <v>335</v>
      </c>
      <c r="F14" s="21" t="s">
        <v>13</v>
      </c>
      <c r="G14" s="9">
        <v>1</v>
      </c>
      <c r="H14" s="9">
        <v>47</v>
      </c>
      <c r="I14" s="24">
        <f>IF(O14&lt;=0,0,ROUND((1000+P14*5),0))</f>
        <v>965</v>
      </c>
      <c r="J14" s="9">
        <v>0</v>
      </c>
      <c r="K14" s="9">
        <v>22</v>
      </c>
      <c r="L14" s="26">
        <f>IF(R14&lt;=0,0,ROUND((1000+S14*10),0))</f>
        <v>1000</v>
      </c>
      <c r="M14" s="32">
        <f>+IF(OR(I14=0,L14=0),"N/F",(I14+L14))</f>
        <v>1965</v>
      </c>
      <c r="N14" s="9">
        <v>100</v>
      </c>
      <c r="O14" s="9">
        <f>+G14*60+H14</f>
        <v>107</v>
      </c>
      <c r="P14" s="9">
        <f>+N14-O14</f>
        <v>-7</v>
      </c>
      <c r="Q14" s="9">
        <v>22</v>
      </c>
      <c r="R14" s="9">
        <f>+J14*60+K14</f>
        <v>22</v>
      </c>
      <c r="S14" s="9">
        <f>+Q14-R14</f>
        <v>0</v>
      </c>
    </row>
    <row r="15" spans="1:19" x14ac:dyDescent="0.4">
      <c r="A15" s="29" t="s">
        <v>264</v>
      </c>
      <c r="B15" s="30" t="s">
        <v>262</v>
      </c>
      <c r="C15" s="30" t="s">
        <v>203</v>
      </c>
      <c r="D15" s="30" t="s">
        <v>202</v>
      </c>
      <c r="E15" s="30" t="s">
        <v>204</v>
      </c>
      <c r="F15" s="21" t="s">
        <v>13</v>
      </c>
      <c r="G15" s="12">
        <v>1</v>
      </c>
      <c r="H15" s="9">
        <v>53</v>
      </c>
      <c r="I15" s="24">
        <v>970</v>
      </c>
      <c r="J15" s="9">
        <v>0</v>
      </c>
      <c r="K15" s="9">
        <v>51</v>
      </c>
      <c r="L15" s="26">
        <f>IF(R15&lt;=0,0,ROUND((1000+S15*10),0))</f>
        <v>710</v>
      </c>
      <c r="M15" s="32">
        <f>+IF(OR(I15=0,L15=0),"N/F",(I15+L15))</f>
        <v>1680</v>
      </c>
      <c r="N15" s="9">
        <v>100</v>
      </c>
      <c r="O15" s="9">
        <f>+G15*60+H15</f>
        <v>113</v>
      </c>
      <c r="P15" s="9">
        <f>+N15-O15</f>
        <v>-13</v>
      </c>
      <c r="Q15" s="9">
        <v>22</v>
      </c>
      <c r="R15" s="9">
        <f>+J15*60+K15</f>
        <v>51</v>
      </c>
      <c r="S15" s="9">
        <f>+Q15-R15</f>
        <v>-29</v>
      </c>
    </row>
    <row r="16" spans="1:19" x14ac:dyDescent="0.4">
      <c r="A16" s="40"/>
      <c r="B16" s="9"/>
      <c r="C16" s="9"/>
      <c r="D16" s="9"/>
      <c r="E16" s="9"/>
      <c r="F16" s="21" t="s">
        <v>13</v>
      </c>
      <c r="G16" s="9"/>
      <c r="H16" s="9"/>
      <c r="I16" s="24">
        <f>IF(O16&lt;=0,0,ROUND((1000+P16*5),0))</f>
        <v>0</v>
      </c>
      <c r="J16" s="9"/>
      <c r="K16" s="9"/>
      <c r="L16" s="26">
        <f>IF(R16&lt;=0,0,ROUND((1000+S16*10),0))</f>
        <v>0</v>
      </c>
      <c r="M16" s="32" t="str">
        <f>+IF(OR(I16=0,L16=0),"N/F",(I16+L16))</f>
        <v>N/F</v>
      </c>
      <c r="N16" s="9">
        <v>100</v>
      </c>
      <c r="O16" s="9">
        <f>+G16*60+H16</f>
        <v>0</v>
      </c>
      <c r="P16" s="9">
        <f t="shared" ref="P8:P16" si="0">+N16-O16</f>
        <v>100</v>
      </c>
      <c r="Q16" s="9">
        <v>22</v>
      </c>
      <c r="R16" s="9">
        <f>+J16*60+K16</f>
        <v>0</v>
      </c>
      <c r="S16" s="9">
        <f t="shared" ref="S8:S16" si="1">+Q16-R16</f>
        <v>22</v>
      </c>
    </row>
    <row r="17" spans="1:19" x14ac:dyDescent="0.4">
      <c r="A17" s="49" t="s">
        <v>2</v>
      </c>
      <c r="B17" s="50" t="s">
        <v>1</v>
      </c>
      <c r="C17" s="50" t="s">
        <v>0</v>
      </c>
      <c r="D17" s="10"/>
      <c r="E17" s="50" t="s">
        <v>44</v>
      </c>
      <c r="F17" s="51" t="s">
        <v>12</v>
      </c>
      <c r="G17" s="50" t="s">
        <v>6</v>
      </c>
      <c r="H17" s="50"/>
      <c r="I17" s="50"/>
      <c r="J17" s="50" t="s">
        <v>7</v>
      </c>
      <c r="K17" s="50"/>
      <c r="L17" s="50"/>
      <c r="M17" s="59" t="s">
        <v>5</v>
      </c>
      <c r="N17" s="1" t="s">
        <v>9</v>
      </c>
      <c r="O17" s="1" t="s">
        <v>6</v>
      </c>
      <c r="P17" s="1" t="s">
        <v>6</v>
      </c>
      <c r="Q17" s="1" t="s">
        <v>10</v>
      </c>
      <c r="R17" s="1" t="s">
        <v>7</v>
      </c>
      <c r="S17" s="2" t="s">
        <v>7</v>
      </c>
    </row>
    <row r="18" spans="1:19" x14ac:dyDescent="0.4">
      <c r="A18" s="49"/>
      <c r="B18" s="50"/>
      <c r="C18" s="50"/>
      <c r="D18" s="10" t="str">
        <f>$D$6</f>
        <v>School/Club</v>
      </c>
      <c r="E18" s="50"/>
      <c r="F18" s="51"/>
      <c r="G18" s="10" t="s">
        <v>3</v>
      </c>
      <c r="H18" s="10" t="s">
        <v>4</v>
      </c>
      <c r="I18" s="25" t="s">
        <v>8</v>
      </c>
      <c r="J18" s="10" t="s">
        <v>3</v>
      </c>
      <c r="K18" s="10" t="s">
        <v>4</v>
      </c>
      <c r="L18" s="25" t="s">
        <v>8</v>
      </c>
      <c r="M18" s="59"/>
      <c r="N18" s="1">
        <v>1000</v>
      </c>
      <c r="O18" s="1" t="s">
        <v>4</v>
      </c>
      <c r="P18" s="1" t="s">
        <v>11</v>
      </c>
      <c r="Q18" s="1">
        <v>1000</v>
      </c>
      <c r="R18" s="1" t="s">
        <v>4</v>
      </c>
      <c r="S18" s="2" t="s">
        <v>11</v>
      </c>
    </row>
    <row r="19" spans="1:19" x14ac:dyDescent="0.4">
      <c r="A19" s="35" t="s">
        <v>208</v>
      </c>
      <c r="B19" s="9" t="s">
        <v>142</v>
      </c>
      <c r="C19" s="9" t="s">
        <v>143</v>
      </c>
      <c r="D19" s="9" t="s">
        <v>69</v>
      </c>
      <c r="E19" s="9" t="s">
        <v>144</v>
      </c>
      <c r="F19" s="21" t="s">
        <v>14</v>
      </c>
      <c r="G19" s="9">
        <v>1</v>
      </c>
      <c r="H19" s="9">
        <v>46</v>
      </c>
      <c r="I19" s="24">
        <f>IF(O19&lt;=0,0,ROUND((1000+P19*5),0))</f>
        <v>995</v>
      </c>
      <c r="J19" s="9"/>
      <c r="K19" s="9">
        <v>20</v>
      </c>
      <c r="L19" s="26">
        <f>IF(R19&lt;=0,0,ROUND((1000+S19*10),0))</f>
        <v>1020</v>
      </c>
      <c r="M19" s="32">
        <f>+IF(OR(I19=0,L19=0),"N/F",(I19+L19))</f>
        <v>2015</v>
      </c>
      <c r="N19" s="9">
        <v>105</v>
      </c>
      <c r="O19" s="9">
        <f>+G19*60+H19</f>
        <v>106</v>
      </c>
      <c r="P19" s="9">
        <f>+N19-O19</f>
        <v>-1</v>
      </c>
      <c r="Q19" s="9">
        <v>22</v>
      </c>
      <c r="R19" s="9">
        <f>+J19*60+K19</f>
        <v>20</v>
      </c>
      <c r="S19" s="9">
        <f>+Q19-R19</f>
        <v>2</v>
      </c>
    </row>
    <row r="20" spans="1:19" x14ac:dyDescent="0.4">
      <c r="A20" s="29" t="s">
        <v>267</v>
      </c>
      <c r="B20" s="64" t="s">
        <v>67</v>
      </c>
      <c r="C20" s="9" t="s">
        <v>68</v>
      </c>
      <c r="D20" s="9" t="s">
        <v>69</v>
      </c>
      <c r="E20" s="9" t="s">
        <v>70</v>
      </c>
      <c r="F20" s="21" t="s">
        <v>14</v>
      </c>
      <c r="G20" s="9">
        <v>1</v>
      </c>
      <c r="H20" s="9">
        <v>35</v>
      </c>
      <c r="I20" s="24">
        <f>IF(O20&lt;=0,0,ROUND((1000+P20*5),0))</f>
        <v>1050</v>
      </c>
      <c r="J20" s="9"/>
      <c r="K20" s="9">
        <v>26</v>
      </c>
      <c r="L20" s="26">
        <f>IF(R20&lt;=0,0,ROUND((1000+S20*10),0))</f>
        <v>960</v>
      </c>
      <c r="M20" s="32">
        <f>+IF(OR(I20=0,L20=0),"N/F",(I20+L20))</f>
        <v>2010</v>
      </c>
      <c r="N20" s="9">
        <v>105</v>
      </c>
      <c r="O20" s="9">
        <f>+G20*60+H20</f>
        <v>95</v>
      </c>
      <c r="P20" s="9">
        <f>+N20-O20</f>
        <v>10</v>
      </c>
      <c r="Q20" s="9">
        <v>22</v>
      </c>
      <c r="R20" s="9">
        <f>+J20*60+K20</f>
        <v>26</v>
      </c>
      <c r="S20" s="9">
        <f>+Q20-R20</f>
        <v>-4</v>
      </c>
    </row>
    <row r="21" spans="1:19" x14ac:dyDescent="0.4">
      <c r="A21" s="35" t="s">
        <v>209</v>
      </c>
      <c r="B21" s="9" t="s">
        <v>86</v>
      </c>
      <c r="C21" s="9" t="s">
        <v>111</v>
      </c>
      <c r="D21" s="9" t="s">
        <v>69</v>
      </c>
      <c r="E21" s="9" t="s">
        <v>141</v>
      </c>
      <c r="F21" s="21" t="s">
        <v>14</v>
      </c>
      <c r="G21" s="9">
        <v>1</v>
      </c>
      <c r="H21" s="9">
        <v>38</v>
      </c>
      <c r="I21" s="24">
        <f>IF(O21&lt;=0,0,ROUND((1000+P21*5),0))</f>
        <v>1035</v>
      </c>
      <c r="J21" s="9"/>
      <c r="K21" s="9">
        <v>26</v>
      </c>
      <c r="L21" s="26">
        <f>IF(R21&lt;=0,0,ROUND((1000+S21*10),0))</f>
        <v>960</v>
      </c>
      <c r="M21" s="32">
        <f>+IF(OR(I21=0,L21=0),"N/F",(I21+L21))</f>
        <v>1995</v>
      </c>
      <c r="N21" s="9">
        <v>105</v>
      </c>
      <c r="O21" s="9">
        <f>+G21*60+H21</f>
        <v>98</v>
      </c>
      <c r="P21" s="9">
        <f>+N21-O21</f>
        <v>7</v>
      </c>
      <c r="Q21" s="9">
        <v>22</v>
      </c>
      <c r="R21" s="9">
        <f>+J21*60+K21</f>
        <v>26</v>
      </c>
      <c r="S21" s="9">
        <f>+Q21-R21</f>
        <v>-4</v>
      </c>
    </row>
    <row r="22" spans="1:19" x14ac:dyDescent="0.4">
      <c r="A22" s="29" t="s">
        <v>269</v>
      </c>
      <c r="B22" s="9" t="s">
        <v>138</v>
      </c>
      <c r="C22" s="9" t="s">
        <v>80</v>
      </c>
      <c r="D22" s="9" t="s">
        <v>59</v>
      </c>
      <c r="E22" s="11" t="s">
        <v>272</v>
      </c>
      <c r="F22" s="21" t="s">
        <v>14</v>
      </c>
      <c r="G22" s="9">
        <v>1</v>
      </c>
      <c r="H22" s="9">
        <v>44</v>
      </c>
      <c r="I22" s="24">
        <f>IF(O22&lt;=0,0,ROUND((1000+P22*5),0))</f>
        <v>1005</v>
      </c>
      <c r="J22" s="9"/>
      <c r="K22" s="9">
        <v>27</v>
      </c>
      <c r="L22" s="26">
        <f>IF(R22&lt;=0,0,ROUND((1000+S22*10),0))</f>
        <v>950</v>
      </c>
      <c r="M22" s="32">
        <f>+IF(OR(I22=0,L22=0),"N/F",(I22+L22))</f>
        <v>1955</v>
      </c>
      <c r="N22" s="9">
        <v>105</v>
      </c>
      <c r="O22" s="9">
        <f>+G22*60+H22</f>
        <v>104</v>
      </c>
      <c r="P22" s="9">
        <f>+N22-O22</f>
        <v>1</v>
      </c>
      <c r="Q22" s="9">
        <v>22</v>
      </c>
      <c r="R22" s="9">
        <f>+J22*60+K22</f>
        <v>27</v>
      </c>
      <c r="S22" s="9">
        <f>+Q22-R22</f>
        <v>-5</v>
      </c>
    </row>
    <row r="23" spans="1:19" x14ac:dyDescent="0.4">
      <c r="A23" s="29" t="s">
        <v>266</v>
      </c>
      <c r="B23" s="9" t="s">
        <v>63</v>
      </c>
      <c r="C23" s="9" t="s">
        <v>64</v>
      </c>
      <c r="D23" s="9" t="s">
        <v>65</v>
      </c>
      <c r="E23" s="9" t="s">
        <v>66</v>
      </c>
      <c r="F23" s="21" t="s">
        <v>14</v>
      </c>
      <c r="G23" s="9">
        <v>1</v>
      </c>
      <c r="H23" s="9">
        <v>45</v>
      </c>
      <c r="I23" s="24">
        <f>IF(O23&lt;=0,0,ROUND((1000+P23*5),0))</f>
        <v>1000</v>
      </c>
      <c r="J23" s="9"/>
      <c r="K23" s="9">
        <v>27</v>
      </c>
      <c r="L23" s="26">
        <f>IF(R23&lt;=0,0,ROUND((1000+S23*10),0))</f>
        <v>950</v>
      </c>
      <c r="M23" s="32">
        <f>+IF(OR(I23=0,L23=0),"N/F",(I23+L23))</f>
        <v>1950</v>
      </c>
      <c r="N23" s="9">
        <v>105</v>
      </c>
      <c r="O23" s="9">
        <f>+G23*60+H23</f>
        <v>105</v>
      </c>
      <c r="P23" s="9">
        <f>+N23-O23</f>
        <v>0</v>
      </c>
      <c r="Q23" s="9">
        <v>22</v>
      </c>
      <c r="R23" s="9">
        <f>+J23*60+K23</f>
        <v>27</v>
      </c>
      <c r="S23" s="9">
        <f>+Q23-R23</f>
        <v>-5</v>
      </c>
    </row>
    <row r="24" spans="1:19" x14ac:dyDescent="0.4">
      <c r="A24" s="29" t="s">
        <v>270</v>
      </c>
      <c r="B24" s="9" t="s">
        <v>138</v>
      </c>
      <c r="C24" s="9" t="s">
        <v>140</v>
      </c>
      <c r="D24" s="9" t="s">
        <v>59</v>
      </c>
      <c r="E24" s="11" t="s">
        <v>272</v>
      </c>
      <c r="F24" s="21" t="s">
        <v>14</v>
      </c>
      <c r="G24" s="9">
        <v>1</v>
      </c>
      <c r="H24" s="9">
        <v>47</v>
      </c>
      <c r="I24" s="24">
        <f>IF(O24&lt;=0,0,ROUND((1000+P24*5),0))</f>
        <v>990</v>
      </c>
      <c r="J24" s="9"/>
      <c r="K24" s="9">
        <v>28</v>
      </c>
      <c r="L24" s="26">
        <f>IF(R24&lt;=0,0,ROUND((1000+S24*10),0))</f>
        <v>940</v>
      </c>
      <c r="M24" s="32">
        <f>+IF(OR(I24=0,L24=0),"N/F",(I24+L24))</f>
        <v>1930</v>
      </c>
      <c r="N24" s="9">
        <v>105</v>
      </c>
      <c r="O24" s="9">
        <f>+G24*60+H24</f>
        <v>107</v>
      </c>
      <c r="P24" s="9">
        <f>+N24-O24</f>
        <v>-2</v>
      </c>
      <c r="Q24" s="9">
        <v>22</v>
      </c>
      <c r="R24" s="9">
        <f>+J24*60+K24</f>
        <v>28</v>
      </c>
      <c r="S24" s="9">
        <f>+Q24-R24</f>
        <v>-6</v>
      </c>
    </row>
    <row r="25" spans="1:19" x14ac:dyDescent="0.4">
      <c r="A25" s="39" t="s">
        <v>338</v>
      </c>
      <c r="B25" s="9" t="s">
        <v>321</v>
      </c>
      <c r="C25" s="9" t="s">
        <v>322</v>
      </c>
      <c r="D25" s="9"/>
      <c r="E25" s="9" t="s">
        <v>323</v>
      </c>
      <c r="F25" s="21" t="s">
        <v>14</v>
      </c>
      <c r="G25" s="9">
        <v>1</v>
      </c>
      <c r="H25" s="9">
        <v>58</v>
      </c>
      <c r="I25" s="24">
        <f>IF(O25&lt;=0,0,ROUND((1000+P25*5),0))</f>
        <v>935</v>
      </c>
      <c r="J25" s="9"/>
      <c r="K25" s="9">
        <v>25</v>
      </c>
      <c r="L25" s="26">
        <f>IF(R25&lt;=0,0,ROUND((1000+S25*10),0))</f>
        <v>970</v>
      </c>
      <c r="M25" s="32">
        <f>+IF(OR(I25=0,L25=0),"N/F",(I25+L25))</f>
        <v>1905</v>
      </c>
      <c r="N25" s="9">
        <v>105</v>
      </c>
      <c r="O25" s="9">
        <f>+G25*60+H25</f>
        <v>118</v>
      </c>
      <c r="P25" s="9">
        <f>+N25-O25</f>
        <v>-13</v>
      </c>
      <c r="Q25" s="9">
        <v>22</v>
      </c>
      <c r="R25" s="9">
        <f>+J25*60+K25</f>
        <v>25</v>
      </c>
      <c r="S25" s="9">
        <f>+Q25-R25</f>
        <v>-3</v>
      </c>
    </row>
    <row r="26" spans="1:19" x14ac:dyDescent="0.4">
      <c r="A26" s="35" t="s">
        <v>210</v>
      </c>
      <c r="B26" s="9" t="s">
        <v>142</v>
      </c>
      <c r="C26" s="9" t="s">
        <v>145</v>
      </c>
      <c r="D26" s="9" t="s">
        <v>69</v>
      </c>
      <c r="E26" s="11" t="s">
        <v>273</v>
      </c>
      <c r="F26" s="21" t="s">
        <v>14</v>
      </c>
      <c r="G26" s="9">
        <v>1</v>
      </c>
      <c r="H26" s="9">
        <v>58</v>
      </c>
      <c r="I26" s="24">
        <f>IF(O26&lt;=0,0,ROUND((1000+P26*5),0))</f>
        <v>935</v>
      </c>
      <c r="J26" s="9"/>
      <c r="K26" s="9">
        <v>29</v>
      </c>
      <c r="L26" s="26">
        <f>IF(R26&lt;=0,0,ROUND((1000+S26*10),0))</f>
        <v>930</v>
      </c>
      <c r="M26" s="32">
        <f>+IF(OR(I26=0,L26=0),"N/F",(I26+L26))</f>
        <v>1865</v>
      </c>
      <c r="N26" s="9">
        <v>105</v>
      </c>
      <c r="O26" s="9">
        <f>+G26*60+H26</f>
        <v>118</v>
      </c>
      <c r="P26" s="9">
        <f>+N26-O26</f>
        <v>-13</v>
      </c>
      <c r="Q26" s="9">
        <v>22</v>
      </c>
      <c r="R26" s="9">
        <f>+J26*60+K26</f>
        <v>29</v>
      </c>
      <c r="S26" s="9">
        <f>+Q26-R26</f>
        <v>-7</v>
      </c>
    </row>
    <row r="27" spans="1:19" x14ac:dyDescent="0.4">
      <c r="A27" s="29" t="s">
        <v>268</v>
      </c>
      <c r="B27" s="9" t="s">
        <v>71</v>
      </c>
      <c r="C27" s="9" t="s">
        <v>72</v>
      </c>
      <c r="D27" s="9" t="s">
        <v>69</v>
      </c>
      <c r="E27" s="9" t="s">
        <v>73</v>
      </c>
      <c r="F27" s="21" t="s">
        <v>14</v>
      </c>
      <c r="G27" s="9">
        <v>2</v>
      </c>
      <c r="H27" s="9">
        <v>6</v>
      </c>
      <c r="I27" s="24">
        <f>IF(O27&lt;=0,0,ROUND((1000+P27*5),0))</f>
        <v>895</v>
      </c>
      <c r="J27" s="9"/>
      <c r="K27" s="9">
        <v>26</v>
      </c>
      <c r="L27" s="26">
        <f>IF(R27&lt;=0,0,ROUND((1000+S27*10),0))</f>
        <v>960</v>
      </c>
      <c r="M27" s="32">
        <f>+IF(OR(I27=0,L27=0),"N/F",(I27+L27))</f>
        <v>1855</v>
      </c>
      <c r="N27" s="9">
        <v>105</v>
      </c>
      <c r="O27" s="9">
        <f>+G27*60+H27</f>
        <v>126</v>
      </c>
      <c r="P27" s="9">
        <f>+N27-O27</f>
        <v>-21</v>
      </c>
      <c r="Q27" s="9">
        <v>22</v>
      </c>
      <c r="R27" s="9">
        <f>+J27*60+K27</f>
        <v>26</v>
      </c>
      <c r="S27" s="9">
        <f>+Q27-R27</f>
        <v>-4</v>
      </c>
    </row>
    <row r="28" spans="1:19" x14ac:dyDescent="0.4">
      <c r="A28" s="40"/>
      <c r="B28" s="9" t="s">
        <v>74</v>
      </c>
      <c r="C28" s="9" t="s">
        <v>80</v>
      </c>
      <c r="D28" s="9"/>
      <c r="E28" s="9" t="s">
        <v>320</v>
      </c>
      <c r="F28" s="21" t="s">
        <v>14</v>
      </c>
      <c r="G28" s="9">
        <v>1</v>
      </c>
      <c r="H28" s="9">
        <v>46</v>
      </c>
      <c r="I28" s="24">
        <f>IF(O28&lt;=0,0,ROUND((1000+P28*5),0))</f>
        <v>995</v>
      </c>
      <c r="J28" s="9"/>
      <c r="K28" s="9">
        <v>41</v>
      </c>
      <c r="L28" s="26">
        <f>IF(R28&lt;=0,0,ROUND((1000+S28*10),0))</f>
        <v>810</v>
      </c>
      <c r="M28" s="32">
        <f>+IF(OR(I28=0,L28=0),"N/F",(I28+L28))</f>
        <v>1805</v>
      </c>
      <c r="N28" s="9">
        <v>105</v>
      </c>
      <c r="O28" s="9">
        <f>+G28*60+H28</f>
        <v>106</v>
      </c>
      <c r="P28" s="9">
        <f>+N28-O28</f>
        <v>-1</v>
      </c>
      <c r="Q28" s="9">
        <v>22</v>
      </c>
      <c r="R28" s="9">
        <f>+J28*60+K28</f>
        <v>41</v>
      </c>
      <c r="S28" s="9">
        <f>+Q28-R28</f>
        <v>-19</v>
      </c>
    </row>
    <row r="29" spans="1:19" x14ac:dyDescent="0.4">
      <c r="A29" s="29" t="s">
        <v>265</v>
      </c>
      <c r="B29" s="18" t="s">
        <v>154</v>
      </c>
      <c r="C29" s="9" t="s">
        <v>207</v>
      </c>
      <c r="D29" s="9" t="s">
        <v>69</v>
      </c>
      <c r="E29" s="11" t="s">
        <v>261</v>
      </c>
      <c r="F29" s="21" t="s">
        <v>14</v>
      </c>
      <c r="G29" s="9">
        <v>1</v>
      </c>
      <c r="H29" s="9">
        <v>52</v>
      </c>
      <c r="I29" s="24">
        <f>IF(O29&lt;=0,0,ROUND((1000+P29*5),0))</f>
        <v>965</v>
      </c>
      <c r="J29" s="9"/>
      <c r="K29" s="9">
        <v>47</v>
      </c>
      <c r="L29" s="26">
        <f>IF(R29&lt;=0,0,ROUND((1000+S29*10),0))</f>
        <v>750</v>
      </c>
      <c r="M29" s="32">
        <f>+IF(OR(I29=0,L29=0),"N/F",(I29+L29))</f>
        <v>1715</v>
      </c>
      <c r="N29" s="9">
        <v>105</v>
      </c>
      <c r="O29" s="9">
        <f>+G29*60+H29</f>
        <v>112</v>
      </c>
      <c r="P29" s="9">
        <f>+N29-O29</f>
        <v>-7</v>
      </c>
      <c r="Q29" s="9">
        <v>22</v>
      </c>
      <c r="R29" s="9">
        <f>+J29*60+K29</f>
        <v>47</v>
      </c>
      <c r="S29" s="9">
        <f>+Q29-R29</f>
        <v>-25</v>
      </c>
    </row>
    <row r="30" spans="1:19" x14ac:dyDescent="0.4">
      <c r="A30" s="40"/>
      <c r="B30" s="9"/>
      <c r="C30" s="9"/>
      <c r="D30" s="9"/>
      <c r="E30" s="9"/>
      <c r="F30" s="21" t="s">
        <v>14</v>
      </c>
      <c r="G30" s="9"/>
      <c r="H30" s="9"/>
      <c r="I30" s="24">
        <f>IF(O30&lt;=0,0,ROUND((1000+P30*5),0))</f>
        <v>0</v>
      </c>
      <c r="J30" s="9"/>
      <c r="K30" s="9"/>
      <c r="L30" s="26">
        <f>IF(R30&lt;=0,0,ROUND((1000+S30*10),0))</f>
        <v>0</v>
      </c>
      <c r="M30" s="32" t="str">
        <f>+IF(OR(I30=0,L30=0),"N/F",(I30+L30))</f>
        <v>N/F</v>
      </c>
      <c r="N30" s="9"/>
      <c r="O30" s="9"/>
      <c r="P30" s="9"/>
      <c r="Q30" s="9"/>
      <c r="R30" s="9"/>
      <c r="S30" s="9"/>
    </row>
    <row r="31" spans="1:19" x14ac:dyDescent="0.4">
      <c r="A31" s="49" t="s">
        <v>2</v>
      </c>
      <c r="B31" s="50" t="s">
        <v>1</v>
      </c>
      <c r="C31" s="50" t="s">
        <v>0</v>
      </c>
      <c r="D31" s="10"/>
      <c r="E31" s="50" t="s">
        <v>43</v>
      </c>
      <c r="F31" s="51" t="s">
        <v>12</v>
      </c>
      <c r="G31" s="50" t="s">
        <v>6</v>
      </c>
      <c r="H31" s="50"/>
      <c r="I31" s="50"/>
      <c r="J31" s="50" t="s">
        <v>7</v>
      </c>
      <c r="K31" s="50"/>
      <c r="L31" s="50"/>
      <c r="M31" s="59" t="s">
        <v>5</v>
      </c>
      <c r="N31" s="1" t="s">
        <v>9</v>
      </c>
      <c r="O31" s="1" t="s">
        <v>6</v>
      </c>
      <c r="P31" s="1" t="s">
        <v>6</v>
      </c>
      <c r="Q31" s="1" t="s">
        <v>10</v>
      </c>
      <c r="R31" s="1" t="s">
        <v>7</v>
      </c>
      <c r="S31" s="2" t="s">
        <v>7</v>
      </c>
    </row>
    <row r="32" spans="1:19" x14ac:dyDescent="0.4">
      <c r="A32" s="49"/>
      <c r="B32" s="50"/>
      <c r="C32" s="50"/>
      <c r="D32" s="10" t="str">
        <f>$D$6</f>
        <v>School/Club</v>
      </c>
      <c r="E32" s="50"/>
      <c r="F32" s="51"/>
      <c r="G32" s="10" t="s">
        <v>3</v>
      </c>
      <c r="H32" s="10" t="s">
        <v>4</v>
      </c>
      <c r="I32" s="25" t="s">
        <v>8</v>
      </c>
      <c r="J32" s="10" t="s">
        <v>3</v>
      </c>
      <c r="K32" s="10" t="s">
        <v>4</v>
      </c>
      <c r="L32" s="25" t="s">
        <v>8</v>
      </c>
      <c r="M32" s="59"/>
      <c r="N32" s="1">
        <v>1000</v>
      </c>
      <c r="O32" s="1" t="s">
        <v>4</v>
      </c>
      <c r="P32" s="1" t="s">
        <v>11</v>
      </c>
      <c r="Q32" s="1">
        <v>1000</v>
      </c>
      <c r="R32" s="1" t="s">
        <v>4</v>
      </c>
      <c r="S32" s="2" t="s">
        <v>11</v>
      </c>
    </row>
    <row r="33" spans="1:19" x14ac:dyDescent="0.4">
      <c r="A33" s="39" t="s">
        <v>341</v>
      </c>
      <c r="B33" s="9" t="s">
        <v>324</v>
      </c>
      <c r="C33" s="9" t="s">
        <v>344</v>
      </c>
      <c r="D33" s="9"/>
      <c r="E33" s="9" t="s">
        <v>345</v>
      </c>
      <c r="F33" s="21" t="s">
        <v>15</v>
      </c>
      <c r="G33" s="9">
        <v>2</v>
      </c>
      <c r="H33" s="9">
        <v>44</v>
      </c>
      <c r="I33" s="24">
        <f>IF(O33&lt;=0,0,ROUND((1000+P33*5),0))</f>
        <v>1200</v>
      </c>
      <c r="J33" s="9"/>
      <c r="K33" s="9">
        <v>37</v>
      </c>
      <c r="L33" s="26">
        <f>IF(R33&lt;=0,0,ROUND((1000+S33*16),0))</f>
        <v>1208</v>
      </c>
      <c r="M33" s="32">
        <f>+IF(OR(I33=0,L33=0),"N/F",(I33+L33))</f>
        <v>2408</v>
      </c>
      <c r="N33" s="9">
        <v>204</v>
      </c>
      <c r="O33" s="9">
        <f>+G33*60+H33</f>
        <v>164</v>
      </c>
      <c r="P33" s="9">
        <f>+N33-O33</f>
        <v>40</v>
      </c>
      <c r="Q33" s="9">
        <v>50</v>
      </c>
      <c r="R33" s="9">
        <f>+J33*60+K33</f>
        <v>37</v>
      </c>
      <c r="S33" s="9">
        <f>+Q33-R33</f>
        <v>13</v>
      </c>
    </row>
    <row r="34" spans="1:19" x14ac:dyDescent="0.4">
      <c r="A34" s="39" t="s">
        <v>339</v>
      </c>
      <c r="B34" s="9" t="s">
        <v>74</v>
      </c>
      <c r="C34" s="9" t="s">
        <v>342</v>
      </c>
      <c r="D34" s="9"/>
      <c r="E34" s="9" t="s">
        <v>343</v>
      </c>
      <c r="F34" s="21" t="s">
        <v>15</v>
      </c>
      <c r="G34" s="9">
        <v>2</v>
      </c>
      <c r="H34" s="9">
        <v>43</v>
      </c>
      <c r="I34" s="24">
        <f>IF(O34&lt;=0,0,ROUND((1000+P34*5),0))</f>
        <v>1205</v>
      </c>
      <c r="J34" s="9"/>
      <c r="K34" s="9">
        <v>49</v>
      </c>
      <c r="L34" s="26">
        <f>IF(R34&lt;=0,0,ROUND((1000+S34*16),0))</f>
        <v>1016</v>
      </c>
      <c r="M34" s="32">
        <f>+IF(OR(I34=0,L34=0),"N/F",(I34+L34))</f>
        <v>2221</v>
      </c>
      <c r="N34" s="9">
        <v>204</v>
      </c>
      <c r="O34" s="9">
        <f>+G34*60+H34</f>
        <v>163</v>
      </c>
      <c r="P34" s="9">
        <f>+N34-O34</f>
        <v>41</v>
      </c>
      <c r="Q34" s="9">
        <v>50</v>
      </c>
      <c r="R34" s="9">
        <f>+J34*60+K34</f>
        <v>49</v>
      </c>
      <c r="S34" s="9">
        <f>+Q34-R34</f>
        <v>1</v>
      </c>
    </row>
    <row r="35" spans="1:19" x14ac:dyDescent="0.4">
      <c r="A35" s="29" t="s">
        <v>271</v>
      </c>
      <c r="B35" s="9" t="s">
        <v>76</v>
      </c>
      <c r="C35" s="9" t="s">
        <v>77</v>
      </c>
      <c r="D35" s="9" t="s">
        <v>75</v>
      </c>
      <c r="E35" s="9" t="s">
        <v>78</v>
      </c>
      <c r="F35" s="21" t="s">
        <v>15</v>
      </c>
      <c r="G35" s="9">
        <v>2</v>
      </c>
      <c r="H35" s="9">
        <v>46</v>
      </c>
      <c r="I35" s="24">
        <f>IF(O35&lt;=0,0,ROUND((1000+P35*5),0))</f>
        <v>1190</v>
      </c>
      <c r="J35" s="9"/>
      <c r="K35" s="9">
        <v>51</v>
      </c>
      <c r="L35" s="26">
        <f>IF(R35&lt;=0,0,ROUND((1000+S35*16),0))</f>
        <v>984</v>
      </c>
      <c r="M35" s="32">
        <f>+IF(OR(I35=0,L35=0),"N/F",(I35+L35))</f>
        <v>2174</v>
      </c>
      <c r="N35" s="9">
        <v>204</v>
      </c>
      <c r="O35" s="9">
        <f>+G35*60+H35</f>
        <v>166</v>
      </c>
      <c r="P35" s="9">
        <f>+N35-O35</f>
        <v>38</v>
      </c>
      <c r="Q35" s="9">
        <v>50</v>
      </c>
      <c r="R35" s="9">
        <f>+J35*60+K35</f>
        <v>51</v>
      </c>
      <c r="S35" s="9">
        <f>+Q35-R35</f>
        <v>-1</v>
      </c>
    </row>
    <row r="36" spans="1:19" x14ac:dyDescent="0.4">
      <c r="A36" s="39" t="s">
        <v>340</v>
      </c>
      <c r="B36" s="9" t="s">
        <v>346</v>
      </c>
      <c r="C36" s="9" t="s">
        <v>347</v>
      </c>
      <c r="D36" s="9"/>
      <c r="E36" s="9" t="s">
        <v>348</v>
      </c>
      <c r="F36" s="21" t="s">
        <v>15</v>
      </c>
      <c r="G36" s="9">
        <v>3</v>
      </c>
      <c r="H36" s="9">
        <v>25</v>
      </c>
      <c r="I36" s="24">
        <f>IF(O36&lt;=0,0,ROUND((1000+P36*5),0))</f>
        <v>995</v>
      </c>
      <c r="J36" s="9"/>
      <c r="K36" s="9">
        <v>46</v>
      </c>
      <c r="L36" s="26">
        <f>IF(R36&lt;=0,0,ROUND((1000+S36*16),0))</f>
        <v>1064</v>
      </c>
      <c r="M36" s="32">
        <f>+IF(OR(I36=0,L36=0),"N/F",(I36+L36))</f>
        <v>2059</v>
      </c>
      <c r="N36" s="9">
        <v>204</v>
      </c>
      <c r="O36" s="9">
        <f>+G36*60+H36</f>
        <v>205</v>
      </c>
      <c r="P36" s="9">
        <f>+N36-O36</f>
        <v>-1</v>
      </c>
      <c r="Q36" s="9">
        <v>50</v>
      </c>
      <c r="R36" s="9">
        <f>+J36*60+K36</f>
        <v>46</v>
      </c>
      <c r="S36" s="9">
        <f>+Q36-R36</f>
        <v>4</v>
      </c>
    </row>
    <row r="37" spans="1:19" x14ac:dyDescent="0.4">
      <c r="A37" s="35" t="s">
        <v>211</v>
      </c>
      <c r="B37" s="9" t="s">
        <v>154</v>
      </c>
      <c r="C37" s="9" t="s">
        <v>155</v>
      </c>
      <c r="D37" s="9" t="s">
        <v>69</v>
      </c>
      <c r="E37" s="11" t="s">
        <v>274</v>
      </c>
      <c r="F37" s="21" t="s">
        <v>15</v>
      </c>
      <c r="G37" s="9">
        <v>3</v>
      </c>
      <c r="H37" s="9">
        <v>17</v>
      </c>
      <c r="I37" s="24">
        <f>IF(O37&lt;=0,0,ROUND((1000+P37*5),0))</f>
        <v>1035</v>
      </c>
      <c r="J37" s="9"/>
      <c r="K37" s="9">
        <v>52</v>
      </c>
      <c r="L37" s="26">
        <f>IF(R37&lt;=0,0,ROUND((1000+S37*16),0))</f>
        <v>968</v>
      </c>
      <c r="M37" s="32">
        <f>+IF(OR(I37=0,L37=0),"N/F",(I37+L37))</f>
        <v>2003</v>
      </c>
      <c r="N37" s="9">
        <v>204</v>
      </c>
      <c r="O37" s="9">
        <f>+G37*60+H37</f>
        <v>197</v>
      </c>
      <c r="P37" s="9">
        <f>+N37-O37</f>
        <v>7</v>
      </c>
      <c r="Q37" s="9">
        <v>50</v>
      </c>
      <c r="R37" s="9">
        <f>+J37*60+K37</f>
        <v>52</v>
      </c>
      <c r="S37" s="9">
        <f>+Q37-R37</f>
        <v>-2</v>
      </c>
    </row>
    <row r="38" spans="1:19" x14ac:dyDescent="0.4">
      <c r="A38" s="49" t="s">
        <v>2</v>
      </c>
      <c r="B38" s="50" t="s">
        <v>1</v>
      </c>
      <c r="C38" s="50" t="s">
        <v>0</v>
      </c>
      <c r="D38" s="10"/>
      <c r="E38" s="50" t="s">
        <v>43</v>
      </c>
      <c r="F38" s="51" t="s">
        <v>12</v>
      </c>
      <c r="G38" s="50" t="s">
        <v>6</v>
      </c>
      <c r="H38" s="50"/>
      <c r="I38" s="50"/>
      <c r="J38" s="50" t="s">
        <v>7</v>
      </c>
      <c r="K38" s="50"/>
      <c r="L38" s="50"/>
      <c r="M38" s="59" t="s">
        <v>5</v>
      </c>
      <c r="N38" s="1" t="s">
        <v>9</v>
      </c>
      <c r="O38" s="1" t="s">
        <v>6</v>
      </c>
      <c r="P38" s="1" t="s">
        <v>6</v>
      </c>
      <c r="Q38" s="1" t="s">
        <v>10</v>
      </c>
      <c r="R38" s="1" t="s">
        <v>7</v>
      </c>
      <c r="S38" s="2" t="s">
        <v>7</v>
      </c>
    </row>
    <row r="39" spans="1:19" x14ac:dyDescent="0.4">
      <c r="A39" s="49"/>
      <c r="B39" s="50"/>
      <c r="C39" s="50"/>
      <c r="D39" s="10" t="str">
        <f>$D$6</f>
        <v>School/Club</v>
      </c>
      <c r="E39" s="50"/>
      <c r="F39" s="51"/>
      <c r="G39" s="10" t="s">
        <v>3</v>
      </c>
      <c r="H39" s="10" t="s">
        <v>4</v>
      </c>
      <c r="I39" s="25" t="s">
        <v>8</v>
      </c>
      <c r="J39" s="10" t="s">
        <v>3</v>
      </c>
      <c r="K39" s="10" t="s">
        <v>4</v>
      </c>
      <c r="L39" s="25" t="s">
        <v>8</v>
      </c>
      <c r="M39" s="59"/>
      <c r="N39" s="1">
        <v>1000</v>
      </c>
      <c r="O39" s="1" t="s">
        <v>4</v>
      </c>
      <c r="P39" s="1" t="s">
        <v>11</v>
      </c>
      <c r="Q39" s="1">
        <v>1000</v>
      </c>
      <c r="R39" s="1" t="s">
        <v>4</v>
      </c>
      <c r="S39" s="2" t="s">
        <v>11</v>
      </c>
    </row>
    <row r="40" spans="1:19" x14ac:dyDescent="0.4">
      <c r="A40" s="29" t="s">
        <v>260</v>
      </c>
      <c r="B40" s="9" t="s">
        <v>81</v>
      </c>
      <c r="C40" s="9" t="s">
        <v>82</v>
      </c>
      <c r="D40" s="9" t="s">
        <v>69</v>
      </c>
      <c r="E40" s="9" t="s">
        <v>83</v>
      </c>
      <c r="F40" s="21" t="s">
        <v>16</v>
      </c>
      <c r="G40" s="9">
        <v>3</v>
      </c>
      <c r="H40" s="9">
        <v>9</v>
      </c>
      <c r="I40" s="24">
        <f>IF(O40&lt;=0,0,ROUND((1000+P40*5),0))</f>
        <v>1145</v>
      </c>
      <c r="J40" s="9"/>
      <c r="K40" s="9">
        <v>43</v>
      </c>
      <c r="L40" s="26">
        <f>IF(R40&lt;=0,0,ROUND((1000+S40*16),0))</f>
        <v>1112</v>
      </c>
      <c r="M40" s="32">
        <f>+IF(OR(I40=0,L40=0),"N/F",(I40+L40))</f>
        <v>2257</v>
      </c>
      <c r="N40" s="9">
        <v>218</v>
      </c>
      <c r="O40" s="9">
        <f>+G40*60+H40</f>
        <v>189</v>
      </c>
      <c r="P40" s="9">
        <f>+N40-O40</f>
        <v>29</v>
      </c>
      <c r="Q40" s="9">
        <v>50</v>
      </c>
      <c r="R40" s="9">
        <f>+J40*60+K40</f>
        <v>43</v>
      </c>
      <c r="S40" s="9">
        <f>+Q40-R40</f>
        <v>7</v>
      </c>
    </row>
    <row r="41" spans="1:19" x14ac:dyDescent="0.4">
      <c r="A41" s="39" t="s">
        <v>218</v>
      </c>
      <c r="B41" s="18" t="s">
        <v>139</v>
      </c>
      <c r="C41" s="18" t="s">
        <v>156</v>
      </c>
      <c r="D41" s="18" t="s">
        <v>157</v>
      </c>
      <c r="E41" s="18" t="s">
        <v>158</v>
      </c>
      <c r="F41" s="21" t="s">
        <v>16</v>
      </c>
      <c r="G41" s="9">
        <v>3</v>
      </c>
      <c r="H41" s="9">
        <v>31</v>
      </c>
      <c r="I41" s="24">
        <f>IF(O41&lt;=0,0,ROUND((1000+P41*5),0))</f>
        <v>1035</v>
      </c>
      <c r="J41" s="9"/>
      <c r="K41" s="9">
        <v>53</v>
      </c>
      <c r="L41" s="26">
        <f>IF(R41&lt;=0,0,ROUND((1000+S41*16),0))</f>
        <v>952</v>
      </c>
      <c r="M41" s="32">
        <f>+IF(OR(I41=0,L41=0),"N/F",(I41+L41))</f>
        <v>1987</v>
      </c>
      <c r="N41" s="9">
        <v>218</v>
      </c>
      <c r="O41" s="9">
        <f>+G41*60+H41</f>
        <v>211</v>
      </c>
      <c r="P41" s="9">
        <f>+N41-O41</f>
        <v>7</v>
      </c>
      <c r="Q41" s="9">
        <v>50</v>
      </c>
      <c r="R41" s="9">
        <f>+J41*60+K41</f>
        <v>53</v>
      </c>
      <c r="S41" s="9">
        <f>+Q41-R41</f>
        <v>-3</v>
      </c>
    </row>
    <row r="42" spans="1:19" x14ac:dyDescent="0.4">
      <c r="A42" s="39" t="s">
        <v>217</v>
      </c>
      <c r="B42" s="64" t="s">
        <v>165</v>
      </c>
      <c r="C42" s="64" t="s">
        <v>166</v>
      </c>
      <c r="D42" s="64"/>
      <c r="E42" s="64" t="s">
        <v>275</v>
      </c>
      <c r="F42" s="21" t="s">
        <v>16</v>
      </c>
      <c r="G42" s="9">
        <v>3</v>
      </c>
      <c r="H42" s="9">
        <v>23</v>
      </c>
      <c r="I42" s="24">
        <f>IF(O42&lt;=0,0,ROUND((1000+P42*5),0))</f>
        <v>1075</v>
      </c>
      <c r="J42" s="9">
        <v>0</v>
      </c>
      <c r="K42" s="9">
        <v>56</v>
      </c>
      <c r="L42" s="26">
        <f>IF(R42&lt;=0,0,ROUND((1000+S42*16),0))</f>
        <v>904</v>
      </c>
      <c r="M42" s="32">
        <f>+IF(OR(I42=0,L42=0),"N/F",(I42+L42))</f>
        <v>1979</v>
      </c>
      <c r="N42" s="9">
        <v>218</v>
      </c>
      <c r="O42" s="9">
        <f>+G42*60+H42</f>
        <v>203</v>
      </c>
      <c r="P42" s="9">
        <f>+N42-O42</f>
        <v>15</v>
      </c>
      <c r="Q42" s="9">
        <v>50</v>
      </c>
      <c r="R42" s="9">
        <f>+J42*60+K42</f>
        <v>56</v>
      </c>
      <c r="S42" s="9">
        <f>+Q42-R42</f>
        <v>-6</v>
      </c>
    </row>
    <row r="43" spans="1:19" x14ac:dyDescent="0.4">
      <c r="A43" s="39" t="s">
        <v>351</v>
      </c>
      <c r="B43" s="9" t="s">
        <v>349</v>
      </c>
      <c r="C43" s="9" t="s">
        <v>80</v>
      </c>
      <c r="D43" s="9"/>
      <c r="E43" s="9" t="s">
        <v>350</v>
      </c>
      <c r="F43" s="21" t="s">
        <v>16</v>
      </c>
      <c r="G43" s="9">
        <v>4</v>
      </c>
      <c r="H43" s="9">
        <v>16</v>
      </c>
      <c r="I43" s="24">
        <f>IF(O43&lt;=0,0,ROUND((1000+P43*5),0))</f>
        <v>810</v>
      </c>
      <c r="J43" s="9">
        <v>0</v>
      </c>
      <c r="K43" s="9">
        <v>44</v>
      </c>
      <c r="L43" s="26">
        <f>IF(R43&lt;=0,0,ROUND((1000+S43*16),0))</f>
        <v>1096</v>
      </c>
      <c r="M43" s="32">
        <f>+IF(OR(I43=0,L43=0),"N/F",(I43+L43))</f>
        <v>1906</v>
      </c>
      <c r="N43" s="9">
        <v>218</v>
      </c>
      <c r="O43" s="9">
        <f>+G43*60+H43</f>
        <v>256</v>
      </c>
      <c r="P43" s="9">
        <f>+N43-O43</f>
        <v>-38</v>
      </c>
      <c r="Q43" s="9">
        <v>50</v>
      </c>
      <c r="R43" s="9">
        <f>+J43*60+K43</f>
        <v>44</v>
      </c>
      <c r="S43" s="9">
        <f>+Q43-R43</f>
        <v>6</v>
      </c>
    </row>
    <row r="44" spans="1:19" x14ac:dyDescent="0.4">
      <c r="A44" s="39" t="s">
        <v>216</v>
      </c>
      <c r="B44" s="9" t="s">
        <v>146</v>
      </c>
      <c r="C44" s="9" t="s">
        <v>163</v>
      </c>
      <c r="D44" s="9" t="s">
        <v>69</v>
      </c>
      <c r="E44" s="9" t="s">
        <v>164</v>
      </c>
      <c r="F44" s="21" t="s">
        <v>16</v>
      </c>
      <c r="G44" s="9">
        <v>3</v>
      </c>
      <c r="H44" s="9">
        <v>43</v>
      </c>
      <c r="I44" s="24">
        <f>IF(O44&lt;=0,0,ROUND((1000+P44*5),0))</f>
        <v>975</v>
      </c>
      <c r="J44" s="9"/>
      <c r="K44" s="9">
        <v>58</v>
      </c>
      <c r="L44" s="26">
        <f>IF(R44&lt;=0,0,ROUND((1000+S44*16),0))</f>
        <v>872</v>
      </c>
      <c r="M44" s="32">
        <f>+IF(OR(I44=0,L44=0),"N/F",(I44+L44))</f>
        <v>1847</v>
      </c>
      <c r="N44" s="9">
        <v>218</v>
      </c>
      <c r="O44" s="9">
        <f>+G44*60+H44</f>
        <v>223</v>
      </c>
      <c r="P44" s="9">
        <f>+N44-O44</f>
        <v>-5</v>
      </c>
      <c r="Q44" s="9">
        <v>50</v>
      </c>
      <c r="R44" s="9">
        <f>+J44*60+K44</f>
        <v>58</v>
      </c>
      <c r="S44" s="9">
        <f>+Q44-R44</f>
        <v>-8</v>
      </c>
    </row>
    <row r="45" spans="1:19" x14ac:dyDescent="0.4">
      <c r="A45" s="39" t="s">
        <v>214</v>
      </c>
      <c r="B45" s="9" t="s">
        <v>282</v>
      </c>
      <c r="C45" s="9" t="s">
        <v>159</v>
      </c>
      <c r="D45" s="9" t="s">
        <v>69</v>
      </c>
      <c r="E45" s="9" t="s">
        <v>160</v>
      </c>
      <c r="F45" s="21" t="s">
        <v>16</v>
      </c>
      <c r="G45" s="9">
        <v>3</v>
      </c>
      <c r="H45" s="9">
        <v>48</v>
      </c>
      <c r="I45" s="24">
        <f>IF(O45&lt;=0,0,ROUND((1000+P45*5),0))</f>
        <v>950</v>
      </c>
      <c r="J45" s="9">
        <v>1</v>
      </c>
      <c r="K45" s="9">
        <v>1</v>
      </c>
      <c r="L45" s="26">
        <f>IF(R45&lt;=0,0,ROUND((1000+S45*16),0))</f>
        <v>824</v>
      </c>
      <c r="M45" s="32">
        <f>+IF(OR(I45=0,L45=0),"N/F",(I45+L45))</f>
        <v>1774</v>
      </c>
      <c r="N45" s="9">
        <v>218</v>
      </c>
      <c r="O45" s="9">
        <f>+G45*60+H45</f>
        <v>228</v>
      </c>
      <c r="P45" s="9">
        <f>+N45-O45</f>
        <v>-10</v>
      </c>
      <c r="Q45" s="9">
        <v>50</v>
      </c>
      <c r="R45" s="9">
        <f>+J45*60+K45</f>
        <v>61</v>
      </c>
      <c r="S45" s="9">
        <f>+Q45-R45</f>
        <v>-11</v>
      </c>
    </row>
    <row r="46" spans="1:19" x14ac:dyDescent="0.4">
      <c r="A46" s="39" t="s">
        <v>215</v>
      </c>
      <c r="B46" s="9" t="s">
        <v>161</v>
      </c>
      <c r="C46" s="9" t="s">
        <v>162</v>
      </c>
      <c r="D46" s="9" t="s">
        <v>69</v>
      </c>
      <c r="E46" s="11" t="s">
        <v>276</v>
      </c>
      <c r="F46" s="21" t="s">
        <v>16</v>
      </c>
      <c r="G46" s="9">
        <v>3</v>
      </c>
      <c r="H46" s="9">
        <v>23</v>
      </c>
      <c r="I46" s="24">
        <f>IF(O46&lt;=0,0,ROUND((1000+P46*5),0))</f>
        <v>1075</v>
      </c>
      <c r="J46" s="9">
        <v>1</v>
      </c>
      <c r="K46" s="9">
        <v>11</v>
      </c>
      <c r="L46" s="26">
        <f>IF(R46&lt;=0,0,ROUND((1000+S46*16),0))</f>
        <v>664</v>
      </c>
      <c r="M46" s="32">
        <f>+IF(OR(I46=0,L46=0),"N/F",(I46+L46))</f>
        <v>1739</v>
      </c>
      <c r="N46" s="9">
        <v>218</v>
      </c>
      <c r="O46" s="9">
        <f>+G46*60+H46</f>
        <v>203</v>
      </c>
      <c r="P46" s="9">
        <f>+N46-O46</f>
        <v>15</v>
      </c>
      <c r="Q46" s="9">
        <v>50</v>
      </c>
      <c r="R46" s="9">
        <f>+J46*60+K46</f>
        <v>71</v>
      </c>
      <c r="S46" s="9">
        <f>+Q46-R46</f>
        <v>-21</v>
      </c>
    </row>
    <row r="47" spans="1:19" x14ac:dyDescent="0.4">
      <c r="A47" s="38" t="s">
        <v>281</v>
      </c>
      <c r="B47" s="30" t="s">
        <v>74</v>
      </c>
      <c r="C47" s="30" t="s">
        <v>212</v>
      </c>
      <c r="D47" s="30" t="s">
        <v>213</v>
      </c>
      <c r="E47" s="31" t="s">
        <v>317</v>
      </c>
      <c r="F47" s="21" t="s">
        <v>16</v>
      </c>
      <c r="G47" s="9">
        <v>3</v>
      </c>
      <c r="H47" s="9">
        <v>23</v>
      </c>
      <c r="I47" s="24">
        <f>IF(O47&lt;=0,0,ROUND((1000+P47*5),0))</f>
        <v>1075</v>
      </c>
      <c r="J47" s="9">
        <v>1</v>
      </c>
      <c r="K47" s="9">
        <v>21</v>
      </c>
      <c r="L47" s="26">
        <f>IF(R47&lt;=0,0,ROUND((1000+S47*16),0))</f>
        <v>504</v>
      </c>
      <c r="M47" s="32">
        <f>+IF(OR(I47=0,L47=0),"N/F",(I47+L47))</f>
        <v>1579</v>
      </c>
      <c r="N47" s="9">
        <v>218</v>
      </c>
      <c r="O47" s="9">
        <f>+G47*60+H47</f>
        <v>203</v>
      </c>
      <c r="P47" s="9">
        <f>+N47-O47</f>
        <v>15</v>
      </c>
      <c r="Q47" s="9">
        <v>50</v>
      </c>
      <c r="R47" s="9">
        <f>+J47*60+K47</f>
        <v>81</v>
      </c>
      <c r="S47" s="9">
        <f>+Q47-R47</f>
        <v>-31</v>
      </c>
    </row>
    <row r="48" spans="1:19" x14ac:dyDescent="0.4">
      <c r="A48" s="49" t="s">
        <v>2</v>
      </c>
      <c r="B48" s="50" t="s">
        <v>1</v>
      </c>
      <c r="C48" s="50" t="s">
        <v>0</v>
      </c>
      <c r="D48" s="10"/>
      <c r="E48" s="50" t="s">
        <v>42</v>
      </c>
      <c r="F48" s="51" t="s">
        <v>12</v>
      </c>
      <c r="G48" s="50" t="s">
        <v>6</v>
      </c>
      <c r="H48" s="50"/>
      <c r="I48" s="50"/>
      <c r="J48" s="50" t="s">
        <v>7</v>
      </c>
      <c r="K48" s="50"/>
      <c r="L48" s="50"/>
      <c r="M48" s="59" t="s">
        <v>5</v>
      </c>
      <c r="N48" s="1" t="s">
        <v>9</v>
      </c>
      <c r="O48" s="1" t="s">
        <v>6</v>
      </c>
      <c r="P48" s="1" t="s">
        <v>6</v>
      </c>
      <c r="Q48" s="1" t="s">
        <v>10</v>
      </c>
      <c r="R48" s="1" t="s">
        <v>7</v>
      </c>
      <c r="S48" s="2" t="s">
        <v>7</v>
      </c>
    </row>
    <row r="49" spans="1:20" x14ac:dyDescent="0.4">
      <c r="A49" s="49"/>
      <c r="B49" s="50"/>
      <c r="C49" s="50"/>
      <c r="D49" s="10" t="str">
        <f>$D$6</f>
        <v>School/Club</v>
      </c>
      <c r="E49" s="50"/>
      <c r="F49" s="51"/>
      <c r="G49" s="10" t="s">
        <v>3</v>
      </c>
      <c r="H49" s="10" t="s">
        <v>4</v>
      </c>
      <c r="I49" s="25" t="s">
        <v>8</v>
      </c>
      <c r="J49" s="10" t="s">
        <v>3</v>
      </c>
      <c r="K49" s="10" t="s">
        <v>4</v>
      </c>
      <c r="L49" s="25" t="s">
        <v>8</v>
      </c>
      <c r="M49" s="59"/>
      <c r="N49" s="1">
        <v>1000</v>
      </c>
      <c r="O49" s="1" t="s">
        <v>4</v>
      </c>
      <c r="P49" s="1" t="s">
        <v>11</v>
      </c>
      <c r="Q49" s="1">
        <v>1000</v>
      </c>
      <c r="R49" s="1" t="s">
        <v>4</v>
      </c>
      <c r="S49" s="2" t="s">
        <v>11</v>
      </c>
    </row>
    <row r="50" spans="1:20" x14ac:dyDescent="0.4">
      <c r="A50" s="40">
        <v>90160</v>
      </c>
      <c r="B50" s="9" t="s">
        <v>93</v>
      </c>
      <c r="C50" s="9" t="s">
        <v>94</v>
      </c>
      <c r="D50" s="9" t="s">
        <v>92</v>
      </c>
      <c r="E50" s="9" t="s">
        <v>95</v>
      </c>
      <c r="F50" s="21" t="s">
        <v>17</v>
      </c>
      <c r="G50" s="9">
        <v>2</v>
      </c>
      <c r="H50" s="9">
        <v>50</v>
      </c>
      <c r="I50" s="24">
        <f>IF(O50&lt;=0,0,ROUND((1000+P50*5),0))</f>
        <v>1100</v>
      </c>
      <c r="J50" s="9"/>
      <c r="K50" s="9">
        <v>38</v>
      </c>
      <c r="L50" s="26">
        <f>IF(R50&lt;=0,0,ROUND((1000+S50*16),0))</f>
        <v>1128</v>
      </c>
      <c r="M50" s="32">
        <f>+IF(OR(I50=0,L50=0),"N/F",(I50+L50))</f>
        <v>2228</v>
      </c>
      <c r="N50" s="9">
        <v>190</v>
      </c>
      <c r="O50" s="9">
        <f>+G50*60+H50</f>
        <v>170</v>
      </c>
      <c r="P50" s="9">
        <f>+N50-O50</f>
        <v>20</v>
      </c>
      <c r="Q50" s="9">
        <v>46</v>
      </c>
      <c r="R50" s="9">
        <f>+J50*60+K50</f>
        <v>38</v>
      </c>
      <c r="S50" s="9">
        <f>+Q50-R50</f>
        <v>8</v>
      </c>
    </row>
    <row r="51" spans="1:20" x14ac:dyDescent="0.4">
      <c r="A51" s="40">
        <v>90100</v>
      </c>
      <c r="B51" s="9" t="s">
        <v>86</v>
      </c>
      <c r="C51" s="9" t="s">
        <v>87</v>
      </c>
      <c r="D51" s="9" t="s">
        <v>88</v>
      </c>
      <c r="E51" s="9" t="s">
        <v>285</v>
      </c>
      <c r="F51" s="21" t="s">
        <v>17</v>
      </c>
      <c r="G51" s="9">
        <v>2</v>
      </c>
      <c r="H51" s="9">
        <v>48</v>
      </c>
      <c r="I51" s="24">
        <f>IF(O51&lt;=0,0,ROUND((1000+P51*5),0))</f>
        <v>1110</v>
      </c>
      <c r="J51" s="9"/>
      <c r="K51" s="9">
        <v>39</v>
      </c>
      <c r="L51" s="26">
        <f>IF(R51&lt;=0,0,ROUND((1000+S51*16),0))</f>
        <v>1112</v>
      </c>
      <c r="M51" s="32">
        <f>+IF(OR(I51=0,L51=0),"N/F",(I51+L51))</f>
        <v>2222</v>
      </c>
      <c r="N51" s="9">
        <v>190</v>
      </c>
      <c r="O51" s="9">
        <f>+G51*60+H51</f>
        <v>168</v>
      </c>
      <c r="P51" s="9">
        <f>+N51-O51</f>
        <v>22</v>
      </c>
      <c r="Q51" s="9">
        <v>46</v>
      </c>
      <c r="R51" s="9">
        <f>+J51*60+K51</f>
        <v>39</v>
      </c>
      <c r="S51" s="9">
        <f>+Q51-R51</f>
        <v>7</v>
      </c>
    </row>
    <row r="52" spans="1:20" x14ac:dyDescent="0.4">
      <c r="A52" s="39" t="s">
        <v>364</v>
      </c>
      <c r="B52" s="9" t="s">
        <v>361</v>
      </c>
      <c r="C52" s="9" t="s">
        <v>362</v>
      </c>
      <c r="D52" s="9"/>
      <c r="E52" s="9" t="s">
        <v>363</v>
      </c>
      <c r="F52" s="21" t="s">
        <v>17</v>
      </c>
      <c r="G52" s="9">
        <v>2</v>
      </c>
      <c r="H52" s="9">
        <v>49</v>
      </c>
      <c r="I52" s="24">
        <f>IF(O52&lt;=0,0,ROUND((1000+P52*5),0))</f>
        <v>1105</v>
      </c>
      <c r="J52" s="9"/>
      <c r="K52" s="9">
        <v>41</v>
      </c>
      <c r="L52" s="26">
        <f>IF(R52&lt;=0,0,ROUND((1000+S52*16),0))</f>
        <v>1080</v>
      </c>
      <c r="M52" s="32">
        <f>+IF(OR(I52=0,L52=0),"N/F",(I52+L52))</f>
        <v>2185</v>
      </c>
      <c r="N52" s="9">
        <v>190</v>
      </c>
      <c r="O52" s="9">
        <f>+G52*60+H52</f>
        <v>169</v>
      </c>
      <c r="P52" s="9">
        <f>+N52-O52</f>
        <v>21</v>
      </c>
      <c r="Q52" s="9">
        <v>46</v>
      </c>
      <c r="R52" s="9">
        <f>+J52*60+K52</f>
        <v>41</v>
      </c>
      <c r="S52" s="9">
        <f>+Q52-R52</f>
        <v>5</v>
      </c>
    </row>
    <row r="53" spans="1:20" x14ac:dyDescent="0.4">
      <c r="A53" s="40">
        <v>90635</v>
      </c>
      <c r="B53" s="9" t="s">
        <v>96</v>
      </c>
      <c r="C53" s="9" t="s">
        <v>97</v>
      </c>
      <c r="D53" s="9" t="s">
        <v>59</v>
      </c>
      <c r="E53" s="9" t="s">
        <v>98</v>
      </c>
      <c r="F53" s="21" t="s">
        <v>17</v>
      </c>
      <c r="G53" s="9">
        <v>3</v>
      </c>
      <c r="H53" s="9">
        <v>11</v>
      </c>
      <c r="I53" s="24">
        <f>IF(O53&lt;=0,0,ROUND((1000+P53*5),0))</f>
        <v>995</v>
      </c>
      <c r="J53" s="9"/>
      <c r="K53" s="9">
        <v>36</v>
      </c>
      <c r="L53" s="26">
        <f>IF(R53&lt;=0,0,ROUND((1000+S53*16),0))</f>
        <v>1160</v>
      </c>
      <c r="M53" s="32">
        <f>+IF(OR(I53=0,L53=0),"N/F",(I53+L53))</f>
        <v>2155</v>
      </c>
      <c r="N53" s="9">
        <v>190</v>
      </c>
      <c r="O53" s="9">
        <f>+G53*60+H53</f>
        <v>191</v>
      </c>
      <c r="P53" s="9">
        <f>+N53-O53</f>
        <v>-1</v>
      </c>
      <c r="Q53" s="9">
        <v>46</v>
      </c>
      <c r="R53" s="9">
        <f>+J53*60+K53</f>
        <v>36</v>
      </c>
      <c r="S53" s="9">
        <f>+Q53-R53</f>
        <v>10</v>
      </c>
    </row>
    <row r="54" spans="1:20" x14ac:dyDescent="0.4">
      <c r="A54" s="39" t="s">
        <v>360</v>
      </c>
      <c r="B54" s="9" t="s">
        <v>60</v>
      </c>
      <c r="C54" s="9" t="s">
        <v>358</v>
      </c>
      <c r="D54" s="9"/>
      <c r="E54" s="9" t="s">
        <v>359</v>
      </c>
      <c r="F54" s="21" t="s">
        <v>17</v>
      </c>
      <c r="G54" s="9">
        <v>2</v>
      </c>
      <c r="H54" s="9">
        <v>52</v>
      </c>
      <c r="I54" s="24">
        <f>IF(O54&lt;=0,0,ROUND((1000+P54*5),0))</f>
        <v>1090</v>
      </c>
      <c r="J54" s="9"/>
      <c r="K54" s="9">
        <v>42</v>
      </c>
      <c r="L54" s="26">
        <f>IF(R54&lt;=0,0,ROUND((1000+S54*16),0))</f>
        <v>1064</v>
      </c>
      <c r="M54" s="32">
        <f>+IF(OR(I54=0,L54=0),"N/F",(I54+L54))</f>
        <v>2154</v>
      </c>
      <c r="N54" s="9">
        <v>190</v>
      </c>
      <c r="O54" s="9">
        <f>+G54*60+H54</f>
        <v>172</v>
      </c>
      <c r="P54" s="9">
        <f>+N54-O54</f>
        <v>18</v>
      </c>
      <c r="Q54" s="9">
        <v>46</v>
      </c>
      <c r="R54" s="9">
        <f>+J54*60+K54</f>
        <v>42</v>
      </c>
      <c r="S54" s="9">
        <f>+Q54-R54</f>
        <v>4</v>
      </c>
    </row>
    <row r="55" spans="1:20" x14ac:dyDescent="0.4">
      <c r="A55" s="39" t="s">
        <v>355</v>
      </c>
      <c r="B55" s="9" t="s">
        <v>79</v>
      </c>
      <c r="C55" s="9" t="s">
        <v>356</v>
      </c>
      <c r="D55" s="9"/>
      <c r="E55" s="9" t="s">
        <v>357</v>
      </c>
      <c r="F55" s="21" t="s">
        <v>17</v>
      </c>
      <c r="G55" s="9">
        <v>3</v>
      </c>
      <c r="H55" s="9">
        <v>6</v>
      </c>
      <c r="I55" s="24">
        <f>IF(O55&lt;=0,0,ROUND((1000+P55*5),0))</f>
        <v>1020</v>
      </c>
      <c r="J55" s="9"/>
      <c r="K55" s="9">
        <v>38</v>
      </c>
      <c r="L55" s="26">
        <f>IF(R55&lt;=0,0,ROUND((1000+S55*16),0))</f>
        <v>1128</v>
      </c>
      <c r="M55" s="32">
        <f>+IF(OR(I55=0,L55=0),"N/F",(I55+L55))</f>
        <v>2148</v>
      </c>
      <c r="N55" s="9">
        <v>190</v>
      </c>
      <c r="O55" s="9">
        <f>+G55*60+H55</f>
        <v>186</v>
      </c>
      <c r="P55" s="9">
        <f>+N55-O55</f>
        <v>4</v>
      </c>
      <c r="Q55" s="9">
        <v>46</v>
      </c>
      <c r="R55" s="9">
        <f>+J55*60+K55</f>
        <v>38</v>
      </c>
      <c r="S55" s="9">
        <f>+Q55-R55</f>
        <v>8</v>
      </c>
    </row>
    <row r="56" spans="1:20" x14ac:dyDescent="0.4">
      <c r="A56" s="40">
        <v>90101</v>
      </c>
      <c r="B56" s="9" t="s">
        <v>60</v>
      </c>
      <c r="C56" s="9" t="s">
        <v>89</v>
      </c>
      <c r="D56" s="9" t="s">
        <v>69</v>
      </c>
      <c r="E56" s="9" t="s">
        <v>90</v>
      </c>
      <c r="F56" s="21" t="s">
        <v>17</v>
      </c>
      <c r="G56" s="9">
        <v>3</v>
      </c>
      <c r="H56" s="9">
        <v>2</v>
      </c>
      <c r="I56" s="24">
        <f>IF(O56&lt;=0,0,ROUND((1000+P56*5),0))</f>
        <v>1040</v>
      </c>
      <c r="J56" s="9"/>
      <c r="K56" s="9">
        <v>42</v>
      </c>
      <c r="L56" s="26">
        <f>IF(R56&lt;=0,0,ROUND((1000+S56*16),0))</f>
        <v>1064</v>
      </c>
      <c r="M56" s="32">
        <f>+IF(OR(I56=0,L56=0),"N/F",(I56+L56))</f>
        <v>2104</v>
      </c>
      <c r="N56" s="9">
        <v>190</v>
      </c>
      <c r="O56" s="9">
        <f>+G56*60+H56</f>
        <v>182</v>
      </c>
      <c r="P56" s="9">
        <f>+N56-O56</f>
        <v>8</v>
      </c>
      <c r="Q56" s="9">
        <v>46</v>
      </c>
      <c r="R56" s="9">
        <f>+J56*60+K56</f>
        <v>42</v>
      </c>
      <c r="S56" s="9">
        <f>+Q56-R56</f>
        <v>4</v>
      </c>
    </row>
    <row r="57" spans="1:20" x14ac:dyDescent="0.4">
      <c r="A57" s="40"/>
      <c r="B57" s="9" t="s">
        <v>352</v>
      </c>
      <c r="C57" s="9" t="s">
        <v>353</v>
      </c>
      <c r="D57" s="9"/>
      <c r="E57" s="9" t="s">
        <v>354</v>
      </c>
      <c r="F57" s="21" t="s">
        <v>17</v>
      </c>
      <c r="G57" s="9">
        <v>3</v>
      </c>
      <c r="H57" s="9">
        <v>20</v>
      </c>
      <c r="I57" s="24">
        <f>IF(O57&lt;=0,0,ROUND((1000+P57*5),0))</f>
        <v>950</v>
      </c>
      <c r="J57" s="9"/>
      <c r="K57" s="9">
        <v>37</v>
      </c>
      <c r="L57" s="26">
        <f>IF(R57&lt;=0,0,ROUND((1000+S57*16),0))</f>
        <v>1144</v>
      </c>
      <c r="M57" s="32">
        <f>+IF(OR(I57=0,L57=0),"N/F",(I57+L57))</f>
        <v>2094</v>
      </c>
      <c r="N57" s="9">
        <v>190</v>
      </c>
      <c r="O57" s="9">
        <f>+G57*60+H57</f>
        <v>200</v>
      </c>
      <c r="P57" s="9">
        <f>+N57-O57</f>
        <v>-10</v>
      </c>
      <c r="Q57" s="9">
        <v>46</v>
      </c>
      <c r="R57" s="9">
        <f>+J57*60+K57</f>
        <v>37</v>
      </c>
      <c r="S57" s="9">
        <f>+Q57-R57</f>
        <v>9</v>
      </c>
    </row>
    <row r="58" spans="1:20" x14ac:dyDescent="0.4">
      <c r="A58" s="39" t="s">
        <v>368</v>
      </c>
      <c r="B58" s="9" t="s">
        <v>365</v>
      </c>
      <c r="C58" s="9" t="s">
        <v>366</v>
      </c>
      <c r="D58" s="9"/>
      <c r="E58" s="9" t="s">
        <v>367</v>
      </c>
      <c r="F58" s="21" t="s">
        <v>17</v>
      </c>
      <c r="G58" s="9">
        <v>3</v>
      </c>
      <c r="H58" s="9">
        <v>33</v>
      </c>
      <c r="I58" s="24">
        <f>IF(O58&lt;=0,0,ROUND((1000+P58*5),0))</f>
        <v>885</v>
      </c>
      <c r="J58" s="9"/>
      <c r="K58" s="9">
        <v>37</v>
      </c>
      <c r="L58" s="26">
        <f>IF(R58&lt;=0,0,ROUND((1000+S58*16),0))</f>
        <v>1144</v>
      </c>
      <c r="M58" s="32">
        <f>+IF(OR(I58=0,L58=0),"N/F",(I58+L58))</f>
        <v>2029</v>
      </c>
      <c r="N58" s="9">
        <v>190</v>
      </c>
      <c r="O58" s="9">
        <f>+G58*60+H58</f>
        <v>213</v>
      </c>
      <c r="P58" s="9">
        <f>+N58-O58</f>
        <v>-23</v>
      </c>
      <c r="Q58" s="9">
        <v>46</v>
      </c>
      <c r="R58" s="9">
        <f>+J58*60+K58</f>
        <v>37</v>
      </c>
      <c r="S58" s="9">
        <f>+Q58-R58</f>
        <v>9</v>
      </c>
    </row>
    <row r="59" spans="1:20" x14ac:dyDescent="0.4">
      <c r="A59" s="40">
        <v>90029</v>
      </c>
      <c r="B59" s="9" t="s">
        <v>165</v>
      </c>
      <c r="C59" s="9" t="s">
        <v>134</v>
      </c>
      <c r="D59" s="9" t="s">
        <v>176</v>
      </c>
      <c r="E59" s="9" t="s">
        <v>177</v>
      </c>
      <c r="F59" s="21" t="s">
        <v>17</v>
      </c>
      <c r="G59" s="9">
        <v>3</v>
      </c>
      <c r="H59" s="9">
        <v>27</v>
      </c>
      <c r="I59" s="24">
        <f>IF(O59&lt;=0,0,ROUND((1000+P59*5),0))</f>
        <v>915</v>
      </c>
      <c r="J59" s="9"/>
      <c r="K59" s="9">
        <v>58</v>
      </c>
      <c r="L59" s="26">
        <f>IF(R59&lt;=0,0,ROUND((1000+S59*16),0))</f>
        <v>808</v>
      </c>
      <c r="M59" s="32">
        <f>+IF(OR(I59=0,L59=0),"N/F",(I59+L59))</f>
        <v>1723</v>
      </c>
      <c r="N59" s="9">
        <v>190</v>
      </c>
      <c r="O59" s="9">
        <f>+G59*60+H59</f>
        <v>207</v>
      </c>
      <c r="P59" s="9">
        <f>+N59-O59</f>
        <v>-17</v>
      </c>
      <c r="Q59" s="9">
        <v>46</v>
      </c>
      <c r="R59" s="9">
        <f>+J59*60+K59</f>
        <v>58</v>
      </c>
      <c r="S59" s="9">
        <f>+Q59-R59</f>
        <v>-12</v>
      </c>
    </row>
    <row r="60" spans="1:20" x14ac:dyDescent="0.4">
      <c r="A60" s="49" t="s">
        <v>2</v>
      </c>
      <c r="B60" s="50" t="s">
        <v>1</v>
      </c>
      <c r="C60" s="50" t="s">
        <v>0</v>
      </c>
      <c r="D60" s="10"/>
      <c r="E60" s="50" t="s">
        <v>42</v>
      </c>
      <c r="F60" s="51" t="s">
        <v>12</v>
      </c>
      <c r="G60" s="50" t="s">
        <v>6</v>
      </c>
      <c r="H60" s="50"/>
      <c r="I60" s="50"/>
      <c r="J60" s="50" t="s">
        <v>7</v>
      </c>
      <c r="K60" s="50"/>
      <c r="L60" s="50"/>
      <c r="M60" s="59" t="s">
        <v>5</v>
      </c>
      <c r="N60" s="1" t="s">
        <v>9</v>
      </c>
      <c r="O60" s="1" t="s">
        <v>6</v>
      </c>
      <c r="P60" s="1" t="s">
        <v>6</v>
      </c>
      <c r="Q60" s="1" t="s">
        <v>10</v>
      </c>
      <c r="R60" s="1" t="s">
        <v>7</v>
      </c>
      <c r="S60" s="2" t="s">
        <v>7</v>
      </c>
    </row>
    <row r="61" spans="1:20" x14ac:dyDescent="0.4">
      <c r="A61" s="49"/>
      <c r="B61" s="50"/>
      <c r="C61" s="50"/>
      <c r="D61" s="10" t="str">
        <f>$D$6</f>
        <v>School/Club</v>
      </c>
      <c r="E61" s="50"/>
      <c r="F61" s="51"/>
      <c r="G61" s="10" t="s">
        <v>3</v>
      </c>
      <c r="H61" s="10" t="s">
        <v>4</v>
      </c>
      <c r="I61" s="25" t="s">
        <v>8</v>
      </c>
      <c r="J61" s="10" t="s">
        <v>3</v>
      </c>
      <c r="K61" s="10" t="s">
        <v>4</v>
      </c>
      <c r="L61" s="25" t="s">
        <v>8</v>
      </c>
      <c r="M61" s="59"/>
      <c r="N61" s="1">
        <v>1000</v>
      </c>
      <c r="O61" s="1" t="s">
        <v>4</v>
      </c>
      <c r="P61" s="1" t="s">
        <v>11</v>
      </c>
      <c r="Q61" s="1">
        <v>1000</v>
      </c>
      <c r="R61" s="1" t="s">
        <v>4</v>
      </c>
      <c r="S61" s="2" t="s">
        <v>11</v>
      </c>
    </row>
    <row r="62" spans="1:20" s="20" customFormat="1" x14ac:dyDescent="0.4">
      <c r="A62" s="39" t="s">
        <v>369</v>
      </c>
      <c r="B62" s="16" t="s">
        <v>324</v>
      </c>
      <c r="C62" s="16" t="s">
        <v>370</v>
      </c>
      <c r="D62" s="16"/>
      <c r="E62" s="16" t="s">
        <v>371</v>
      </c>
      <c r="F62" s="21" t="s">
        <v>18</v>
      </c>
      <c r="G62" s="16">
        <v>2</v>
      </c>
      <c r="H62" s="16">
        <v>57</v>
      </c>
      <c r="I62" s="24">
        <f>IF(O62&lt;=0,0,ROUND((1000+P62*5),0))</f>
        <v>1095</v>
      </c>
      <c r="J62" s="16"/>
      <c r="K62" s="16">
        <v>36</v>
      </c>
      <c r="L62" s="26">
        <f>IF(R62&lt;=0,0,ROUND((1000+S62*16),0))</f>
        <v>1160</v>
      </c>
      <c r="M62" s="32">
        <f>+IF(OR(I62=0,L62=0),"N/F",(I62+L62))</f>
        <v>2255</v>
      </c>
      <c r="N62" s="16">
        <v>196</v>
      </c>
      <c r="O62" s="16">
        <f>+G62*60+H62</f>
        <v>177</v>
      </c>
      <c r="P62" s="16">
        <f>+N62-O62</f>
        <v>19</v>
      </c>
      <c r="Q62" s="16">
        <v>46</v>
      </c>
      <c r="R62" s="16">
        <f>+J62*60+K62</f>
        <v>36</v>
      </c>
      <c r="S62" s="16">
        <f>+Q62-R62</f>
        <v>10</v>
      </c>
      <c r="T62" s="33"/>
    </row>
    <row r="63" spans="1:20" s="20" customFormat="1" x14ac:dyDescent="0.4">
      <c r="A63" s="29" t="s">
        <v>284</v>
      </c>
      <c r="B63" s="16" t="s">
        <v>93</v>
      </c>
      <c r="C63" s="16" t="s">
        <v>102</v>
      </c>
      <c r="D63" s="16" t="s">
        <v>103</v>
      </c>
      <c r="E63" s="16" t="s">
        <v>95</v>
      </c>
      <c r="F63" s="21" t="s">
        <v>18</v>
      </c>
      <c r="G63" s="16">
        <v>3</v>
      </c>
      <c r="H63" s="16">
        <v>6</v>
      </c>
      <c r="I63" s="24">
        <f>IF(O63&lt;=0,0,ROUND((1000+P63*5),0))</f>
        <v>1050</v>
      </c>
      <c r="J63" s="16"/>
      <c r="K63" s="16">
        <v>34</v>
      </c>
      <c r="L63" s="26">
        <f>IF(R63&lt;=0,0,ROUND((1000+S63*16),0))</f>
        <v>1192</v>
      </c>
      <c r="M63" s="32">
        <f>+IF(OR(I63=0,L63=0),"N/F",(I63+L63))</f>
        <v>2242</v>
      </c>
      <c r="N63" s="16">
        <v>196</v>
      </c>
      <c r="O63" s="16">
        <f>+G63*60+H63</f>
        <v>186</v>
      </c>
      <c r="P63" s="16">
        <f>+N63-O63</f>
        <v>10</v>
      </c>
      <c r="Q63" s="16">
        <v>46</v>
      </c>
      <c r="R63" s="16">
        <f>+J63*60+K63</f>
        <v>34</v>
      </c>
      <c r="S63" s="16">
        <f>+Q63-R63</f>
        <v>12</v>
      </c>
      <c r="T63" s="33"/>
    </row>
    <row r="64" spans="1:20" s="20" customFormat="1" x14ac:dyDescent="0.4">
      <c r="A64" s="29" t="s">
        <v>231</v>
      </c>
      <c r="B64" s="16" t="s">
        <v>146</v>
      </c>
      <c r="C64" s="16" t="s">
        <v>147</v>
      </c>
      <c r="D64" s="16" t="s">
        <v>69</v>
      </c>
      <c r="E64" s="19" t="s">
        <v>286</v>
      </c>
      <c r="F64" s="21" t="s">
        <v>18</v>
      </c>
      <c r="G64" s="16">
        <v>3</v>
      </c>
      <c r="H64" s="16">
        <v>9</v>
      </c>
      <c r="I64" s="24">
        <f>IF(O64&lt;=0,0,ROUND((1000+P64*5),0))</f>
        <v>1035</v>
      </c>
      <c r="J64" s="16"/>
      <c r="K64" s="16">
        <v>41</v>
      </c>
      <c r="L64" s="26">
        <f>IF(R64&lt;=0,0,ROUND((1000+S64*16),0))</f>
        <v>1080</v>
      </c>
      <c r="M64" s="32">
        <f>+IF(OR(I64=0,L64=0),"N/F",(I64+L64))</f>
        <v>2115</v>
      </c>
      <c r="N64" s="16">
        <v>196</v>
      </c>
      <c r="O64" s="16">
        <f>+G64*60+H64</f>
        <v>189</v>
      </c>
      <c r="P64" s="16">
        <f>+N64-O64</f>
        <v>7</v>
      </c>
      <c r="Q64" s="16">
        <v>46</v>
      </c>
      <c r="R64" s="16">
        <f>+J64*60+K64</f>
        <v>41</v>
      </c>
      <c r="S64" s="16">
        <f>+Q64-R64</f>
        <v>5</v>
      </c>
      <c r="T64" s="33"/>
    </row>
    <row r="65" spans="1:20" s="20" customFormat="1" x14ac:dyDescent="0.4">
      <c r="A65" s="29" t="s">
        <v>283</v>
      </c>
      <c r="B65" s="16" t="s">
        <v>99</v>
      </c>
      <c r="C65" s="16" t="s">
        <v>100</v>
      </c>
      <c r="D65" s="16" t="s">
        <v>85</v>
      </c>
      <c r="E65" s="16" t="s">
        <v>101</v>
      </c>
      <c r="F65" s="21" t="s">
        <v>18</v>
      </c>
      <c r="G65" s="16">
        <v>3</v>
      </c>
      <c r="H65" s="16">
        <v>5</v>
      </c>
      <c r="I65" s="24">
        <f>IF(O65&lt;=0,0,ROUND((1000+P65*5),0))</f>
        <v>1055</v>
      </c>
      <c r="J65" s="16"/>
      <c r="K65" s="16">
        <v>45</v>
      </c>
      <c r="L65" s="26">
        <f>IF(R65&lt;=0,0,ROUND((1000+S65*16),0))</f>
        <v>1016</v>
      </c>
      <c r="M65" s="32">
        <f>+IF(OR(I65=0,L65=0),"N/F",(I65+L65))</f>
        <v>2071</v>
      </c>
      <c r="N65" s="16">
        <v>196</v>
      </c>
      <c r="O65" s="16">
        <f>+G65*60+H65</f>
        <v>185</v>
      </c>
      <c r="P65" s="16">
        <f>+N65-O65</f>
        <v>11</v>
      </c>
      <c r="Q65" s="16">
        <v>46</v>
      </c>
      <c r="R65" s="16">
        <f>+J65*60+K65</f>
        <v>45</v>
      </c>
      <c r="S65" s="16">
        <f>+Q65-R65</f>
        <v>1</v>
      </c>
      <c r="T65" s="33"/>
    </row>
    <row r="66" spans="1:20" s="20" customFormat="1" x14ac:dyDescent="0.4">
      <c r="A66" s="39" t="s">
        <v>376</v>
      </c>
      <c r="B66" s="9" t="s">
        <v>377</v>
      </c>
      <c r="C66" s="9" t="s">
        <v>378</v>
      </c>
      <c r="D66" s="9"/>
      <c r="E66" s="9" t="s">
        <v>379</v>
      </c>
      <c r="F66" s="21" t="s">
        <v>18</v>
      </c>
      <c r="G66" s="9">
        <v>3</v>
      </c>
      <c r="H66" s="9">
        <v>17</v>
      </c>
      <c r="I66" s="24">
        <f>IF(O66&lt;=0,0,ROUND((1000+P66*5),0))</f>
        <v>995</v>
      </c>
      <c r="J66" s="9"/>
      <c r="K66" s="9">
        <v>43</v>
      </c>
      <c r="L66" s="26">
        <f>IF(R66&lt;=0,0,ROUND((1000+S66*16),0))</f>
        <v>1048</v>
      </c>
      <c r="M66" s="32">
        <f>+IF(OR(I66=0,L66=0),"N/F",(I66+L66))</f>
        <v>2043</v>
      </c>
      <c r="N66" s="9">
        <v>196</v>
      </c>
      <c r="O66" s="16">
        <f>+G66*60+H66</f>
        <v>197</v>
      </c>
      <c r="P66" s="16">
        <f>+N66-O66</f>
        <v>-1</v>
      </c>
      <c r="Q66" s="9">
        <v>46</v>
      </c>
      <c r="R66" s="9">
        <f>+J66*60+K66</f>
        <v>43</v>
      </c>
      <c r="S66" s="9">
        <f>+Q66-R66</f>
        <v>3</v>
      </c>
      <c r="T66" s="33"/>
    </row>
    <row r="67" spans="1:20" s="20" customFormat="1" x14ac:dyDescent="0.4">
      <c r="A67" s="39" t="s">
        <v>372</v>
      </c>
      <c r="B67" s="9" t="s">
        <v>373</v>
      </c>
      <c r="C67" s="9" t="s">
        <v>374</v>
      </c>
      <c r="D67" s="9"/>
      <c r="E67" s="9" t="s">
        <v>375</v>
      </c>
      <c r="F67" s="21" t="s">
        <v>18</v>
      </c>
      <c r="G67" s="9">
        <v>3</v>
      </c>
      <c r="H67" s="9">
        <v>27</v>
      </c>
      <c r="I67" s="24">
        <f>IF(O67&lt;=0,0,ROUND((1000+P67*5),0))</f>
        <v>945</v>
      </c>
      <c r="J67" s="9"/>
      <c r="K67" s="9">
        <v>44</v>
      </c>
      <c r="L67" s="26">
        <f>IF(R67&lt;=0,0,ROUND((1000+S67*16),0))</f>
        <v>1032</v>
      </c>
      <c r="M67" s="32">
        <f>+IF(OR(I67=0,L67=0),"N/F",(I67+L67))</f>
        <v>1977</v>
      </c>
      <c r="N67" s="9">
        <v>196</v>
      </c>
      <c r="O67" s="16">
        <f>+G67*60+H67</f>
        <v>207</v>
      </c>
      <c r="P67" s="16">
        <f>+N67-O67</f>
        <v>-11</v>
      </c>
      <c r="Q67" s="9">
        <v>46</v>
      </c>
      <c r="R67" s="9">
        <f>+J67*60+K67</f>
        <v>44</v>
      </c>
      <c r="S67" s="9">
        <f>+Q67-R67</f>
        <v>2</v>
      </c>
      <c r="T67" s="33"/>
    </row>
    <row r="68" spans="1:20" s="20" customFormat="1" x14ac:dyDescent="0.4">
      <c r="A68" s="39" t="s">
        <v>380</v>
      </c>
      <c r="B68" s="9" t="s">
        <v>381</v>
      </c>
      <c r="C68" s="9" t="s">
        <v>382</v>
      </c>
      <c r="D68" s="9"/>
      <c r="E68" s="9" t="s">
        <v>383</v>
      </c>
      <c r="F68" s="21" t="s">
        <v>18</v>
      </c>
      <c r="G68" s="9">
        <v>3</v>
      </c>
      <c r="H68" s="9">
        <v>30</v>
      </c>
      <c r="I68" s="24">
        <f>IF(O68&lt;=0,0,ROUND((1000+P68*5),0))</f>
        <v>930</v>
      </c>
      <c r="J68" s="9"/>
      <c r="K68" s="9">
        <v>46</v>
      </c>
      <c r="L68" s="26">
        <f>IF(R68&lt;=0,0,ROUND((1000+S68*16),0))</f>
        <v>1000</v>
      </c>
      <c r="M68" s="32">
        <f>+IF(OR(I68=0,L68=0),"N/F",(I68+L68))</f>
        <v>1930</v>
      </c>
      <c r="N68" s="9">
        <v>196</v>
      </c>
      <c r="O68" s="16">
        <f>+G68*60+H68</f>
        <v>210</v>
      </c>
      <c r="P68" s="16">
        <f>+N68-O68</f>
        <v>-14</v>
      </c>
      <c r="Q68" s="9">
        <v>46</v>
      </c>
      <c r="R68" s="9">
        <f>+J68*60+K68</f>
        <v>46</v>
      </c>
      <c r="S68" s="9">
        <f>+Q68-R68</f>
        <v>0</v>
      </c>
      <c r="T68" s="33"/>
    </row>
    <row r="69" spans="1:20" x14ac:dyDescent="0.4">
      <c r="A69" s="40"/>
      <c r="B69" s="9" t="s">
        <v>327</v>
      </c>
      <c r="C69" s="9" t="s">
        <v>108</v>
      </c>
      <c r="D69" s="9"/>
      <c r="E69" s="9" t="s">
        <v>384</v>
      </c>
      <c r="F69" s="21" t="s">
        <v>18</v>
      </c>
      <c r="G69" s="9">
        <v>3</v>
      </c>
      <c r="H69" s="9">
        <v>17</v>
      </c>
      <c r="I69" s="24">
        <f>IF(O69&lt;=0,0,ROUND((1000+P69*5),0))</f>
        <v>995</v>
      </c>
      <c r="J69" s="9"/>
      <c r="K69" s="9">
        <v>52</v>
      </c>
      <c r="L69" s="26">
        <f>IF(R69&lt;=0,0,ROUND((1000+S69*16),0))</f>
        <v>904</v>
      </c>
      <c r="M69" s="32">
        <f>+IF(OR(I69=0,L69=0),"N/F",(I69+L69))</f>
        <v>1899</v>
      </c>
      <c r="N69" s="9">
        <v>196</v>
      </c>
      <c r="O69" s="16">
        <f>+G69*60+H69</f>
        <v>197</v>
      </c>
      <c r="P69" s="16">
        <f>+N69-O69</f>
        <v>-1</v>
      </c>
      <c r="Q69" s="9">
        <v>46</v>
      </c>
      <c r="R69" s="9">
        <f>+J69*60+K69</f>
        <v>52</v>
      </c>
      <c r="S69" s="9">
        <f>+Q69-R69</f>
        <v>-6</v>
      </c>
      <c r="T69" s="34"/>
    </row>
    <row r="70" spans="1:20" x14ac:dyDescent="0.4">
      <c r="A70" s="35" t="s">
        <v>233</v>
      </c>
      <c r="B70" s="16" t="s">
        <v>178</v>
      </c>
      <c r="C70" s="16" t="s">
        <v>179</v>
      </c>
      <c r="D70" s="16" t="s">
        <v>85</v>
      </c>
      <c r="E70" s="19" t="s">
        <v>180</v>
      </c>
      <c r="F70" s="21" t="s">
        <v>18</v>
      </c>
      <c r="G70" s="16">
        <v>3</v>
      </c>
      <c r="H70" s="16">
        <v>25</v>
      </c>
      <c r="I70" s="24">
        <f>IF(O70&lt;=0,0,ROUND((1000+P70*5),0))</f>
        <v>955</v>
      </c>
      <c r="J70" s="16"/>
      <c r="K70" s="16">
        <v>51</v>
      </c>
      <c r="L70" s="26">
        <f>IF(R70&lt;=0,0,ROUND((1000+S70*16),0))</f>
        <v>920</v>
      </c>
      <c r="M70" s="32">
        <f>+IF(OR(I70=0,L70=0),"N/F",(I70+L70))</f>
        <v>1875</v>
      </c>
      <c r="N70" s="16">
        <v>196</v>
      </c>
      <c r="O70" s="16">
        <f>+G70*60+H70</f>
        <v>205</v>
      </c>
      <c r="P70" s="16">
        <f>+N70-O70</f>
        <v>-9</v>
      </c>
      <c r="Q70" s="16">
        <v>46</v>
      </c>
      <c r="R70" s="16">
        <f>+J70*60+K70</f>
        <v>51</v>
      </c>
      <c r="S70" s="16">
        <f>+Q70-R70</f>
        <v>-5</v>
      </c>
      <c r="T70" s="34"/>
    </row>
    <row r="71" spans="1:20" x14ac:dyDescent="0.4">
      <c r="A71" s="29" t="s">
        <v>232</v>
      </c>
      <c r="B71" s="16" t="s">
        <v>148</v>
      </c>
      <c r="C71" s="16" t="s">
        <v>149</v>
      </c>
      <c r="D71" s="16" t="s">
        <v>69</v>
      </c>
      <c r="E71" s="19" t="s">
        <v>287</v>
      </c>
      <c r="F71" s="21" t="s">
        <v>18</v>
      </c>
      <c r="G71" s="16">
        <v>3</v>
      </c>
      <c r="H71" s="16">
        <v>23</v>
      </c>
      <c r="I71" s="24">
        <f>IF(O71&lt;=0,0,ROUND((1000+P71*5),0))</f>
        <v>965</v>
      </c>
      <c r="J71" s="16">
        <v>1</v>
      </c>
      <c r="K71" s="16">
        <v>8</v>
      </c>
      <c r="L71" s="26">
        <f>IF(R71&lt;=0,0,ROUND((1000+S71*16),0))</f>
        <v>648</v>
      </c>
      <c r="M71" s="32">
        <f>+IF(OR(I71=0,L71=0),"N/F",(I71+L71))</f>
        <v>1613</v>
      </c>
      <c r="N71" s="16">
        <v>196</v>
      </c>
      <c r="O71" s="16">
        <f>+G71*60+H71</f>
        <v>203</v>
      </c>
      <c r="P71" s="16">
        <f>+N71-O71</f>
        <v>-7</v>
      </c>
      <c r="Q71" s="16">
        <v>46</v>
      </c>
      <c r="R71" s="16">
        <f>+J71*60+K71</f>
        <v>68</v>
      </c>
      <c r="S71" s="16">
        <f>+Q71-R71</f>
        <v>-22</v>
      </c>
      <c r="T71" s="34"/>
    </row>
    <row r="72" spans="1:20" x14ac:dyDescent="0.4">
      <c r="A72" s="29" t="s">
        <v>289</v>
      </c>
      <c r="B72" s="16" t="s">
        <v>219</v>
      </c>
      <c r="C72" s="16" t="s">
        <v>220</v>
      </c>
      <c r="D72" s="16" t="s">
        <v>92</v>
      </c>
      <c r="E72" s="19" t="s">
        <v>288</v>
      </c>
      <c r="F72" s="21" t="s">
        <v>18</v>
      </c>
      <c r="G72" s="16">
        <v>3</v>
      </c>
      <c r="H72" s="16">
        <v>25</v>
      </c>
      <c r="I72" s="24">
        <f>IF(O72&lt;=0,0,ROUND((1000+P72*5),0))</f>
        <v>955</v>
      </c>
      <c r="J72" s="16">
        <v>1</v>
      </c>
      <c r="K72" s="16">
        <v>8</v>
      </c>
      <c r="L72" s="26">
        <f>IF(R72&lt;=0,0,ROUND((1000+S72*16),0))</f>
        <v>648</v>
      </c>
      <c r="M72" s="32">
        <f>+IF(OR(I72=0,L72=0),"N/F",(I72+L72))</f>
        <v>1603</v>
      </c>
      <c r="N72" s="16">
        <v>196</v>
      </c>
      <c r="O72" s="16">
        <f>+G72*60+H72</f>
        <v>205</v>
      </c>
      <c r="P72" s="16">
        <f>+N72-O72</f>
        <v>-9</v>
      </c>
      <c r="Q72" s="16">
        <v>46</v>
      </c>
      <c r="R72" s="16">
        <f>+J72*60+K72</f>
        <v>68</v>
      </c>
      <c r="S72" s="16">
        <f>+Q72-R72</f>
        <v>-22</v>
      </c>
      <c r="T72" s="34"/>
    </row>
    <row r="73" spans="1:20" x14ac:dyDescent="0.4">
      <c r="A73" s="49" t="s">
        <v>2</v>
      </c>
      <c r="B73" s="50" t="s">
        <v>1</v>
      </c>
      <c r="C73" s="50" t="s">
        <v>0</v>
      </c>
      <c r="D73" s="10"/>
      <c r="E73" s="50" t="s">
        <v>41</v>
      </c>
      <c r="F73" s="51" t="s">
        <v>12</v>
      </c>
      <c r="G73" s="50" t="s">
        <v>6</v>
      </c>
      <c r="H73" s="50"/>
      <c r="I73" s="50"/>
      <c r="J73" s="50" t="s">
        <v>7</v>
      </c>
      <c r="K73" s="50"/>
      <c r="L73" s="50"/>
      <c r="M73" s="59" t="s">
        <v>5</v>
      </c>
      <c r="N73" s="1" t="s">
        <v>9</v>
      </c>
      <c r="O73" s="1" t="s">
        <v>6</v>
      </c>
      <c r="P73" s="1" t="s">
        <v>6</v>
      </c>
      <c r="Q73" s="1" t="s">
        <v>10</v>
      </c>
      <c r="R73" s="1" t="s">
        <v>7</v>
      </c>
      <c r="S73" s="2" t="s">
        <v>7</v>
      </c>
    </row>
    <row r="74" spans="1:20" x14ac:dyDescent="0.4">
      <c r="A74" s="49"/>
      <c r="B74" s="50"/>
      <c r="C74" s="50"/>
      <c r="D74" s="10" t="str">
        <f>$D$6</f>
        <v>School/Club</v>
      </c>
      <c r="E74" s="50"/>
      <c r="F74" s="51"/>
      <c r="G74" s="10" t="s">
        <v>3</v>
      </c>
      <c r="H74" s="10" t="s">
        <v>4</v>
      </c>
      <c r="I74" s="25" t="s">
        <v>8</v>
      </c>
      <c r="J74" s="10" t="s">
        <v>3</v>
      </c>
      <c r="K74" s="10" t="s">
        <v>4</v>
      </c>
      <c r="L74" s="25" t="s">
        <v>8</v>
      </c>
      <c r="M74" s="59"/>
      <c r="N74" s="1">
        <v>1000</v>
      </c>
      <c r="O74" s="1" t="s">
        <v>4</v>
      </c>
      <c r="P74" s="1" t="s">
        <v>11</v>
      </c>
      <c r="Q74" s="1">
        <v>1000</v>
      </c>
      <c r="R74" s="1" t="s">
        <v>4</v>
      </c>
      <c r="S74" s="2" t="s">
        <v>11</v>
      </c>
    </row>
    <row r="75" spans="1:20" x14ac:dyDescent="0.4">
      <c r="A75" s="39" t="s">
        <v>402</v>
      </c>
      <c r="B75" s="9" t="s">
        <v>397</v>
      </c>
      <c r="C75" s="9" t="s">
        <v>398</v>
      </c>
      <c r="D75" s="9"/>
      <c r="E75" s="9" t="s">
        <v>399</v>
      </c>
      <c r="F75" s="21" t="s">
        <v>19</v>
      </c>
      <c r="G75" s="9">
        <v>4</v>
      </c>
      <c r="H75" s="9">
        <v>10</v>
      </c>
      <c r="I75" s="24">
        <f>IF(O75&lt;=0,0,ROUND((1000+P75*5),0))</f>
        <v>1055</v>
      </c>
      <c r="J75" s="9">
        <v>1</v>
      </c>
      <c r="K75" s="9">
        <v>9</v>
      </c>
      <c r="L75" s="26">
        <f>IF(R75&lt;=0,0,ROUND((1000+S75*10),0))</f>
        <v>1170</v>
      </c>
      <c r="M75" s="32">
        <f>+IF(OR(I75=0,L75=0),"N/F",(I75+L75))</f>
        <v>2225</v>
      </c>
      <c r="N75" s="9">
        <v>261</v>
      </c>
      <c r="O75" s="9">
        <f>+G75*60+H75</f>
        <v>250</v>
      </c>
      <c r="P75" s="9">
        <f>+N75-O75</f>
        <v>11</v>
      </c>
      <c r="Q75" s="9">
        <v>86</v>
      </c>
      <c r="R75" s="9">
        <f>+J75*60+K75</f>
        <v>69</v>
      </c>
      <c r="S75" s="9">
        <f>+Q75-R75</f>
        <v>17</v>
      </c>
    </row>
    <row r="76" spans="1:20" x14ac:dyDescent="0.4">
      <c r="A76" s="39" t="s">
        <v>390</v>
      </c>
      <c r="B76" s="9" t="s">
        <v>387</v>
      </c>
      <c r="C76" s="9" t="s">
        <v>388</v>
      </c>
      <c r="D76" s="9"/>
      <c r="E76" s="9" t="s">
        <v>389</v>
      </c>
      <c r="F76" s="21" t="s">
        <v>19</v>
      </c>
      <c r="G76" s="9">
        <v>4</v>
      </c>
      <c r="H76" s="9">
        <v>12</v>
      </c>
      <c r="I76" s="24">
        <f>IF(O76&lt;=0,0,ROUND((1000+P76*5),0))</f>
        <v>1045</v>
      </c>
      <c r="J76" s="9">
        <v>1</v>
      </c>
      <c r="K76" s="9">
        <v>25</v>
      </c>
      <c r="L76" s="26">
        <f>IF(R76&lt;=0,0,ROUND((1000+S76*10),0))</f>
        <v>1010</v>
      </c>
      <c r="M76" s="32">
        <f>+IF(OR(I76=0,L76=0),"N/F",(I76+L76))</f>
        <v>2055</v>
      </c>
      <c r="N76" s="9">
        <v>261</v>
      </c>
      <c r="O76" s="9">
        <f>+G76*60+H76</f>
        <v>252</v>
      </c>
      <c r="P76" s="9">
        <f>+N76-O76</f>
        <v>9</v>
      </c>
      <c r="Q76" s="9">
        <v>86</v>
      </c>
      <c r="R76" s="9">
        <f>+J76*60+K76</f>
        <v>85</v>
      </c>
      <c r="S76" s="9">
        <f>+Q76-R76</f>
        <v>1</v>
      </c>
    </row>
    <row r="77" spans="1:20" x14ac:dyDescent="0.4">
      <c r="A77" s="40"/>
      <c r="B77" s="9" t="s">
        <v>394</v>
      </c>
      <c r="C77" s="9" t="s">
        <v>395</v>
      </c>
      <c r="D77" s="9"/>
      <c r="E77" s="9" t="s">
        <v>396</v>
      </c>
      <c r="F77" s="21" t="s">
        <v>19</v>
      </c>
      <c r="G77" s="9">
        <v>4</v>
      </c>
      <c r="H77" s="9">
        <v>27</v>
      </c>
      <c r="I77" s="24">
        <f>IF(O77&lt;=0,0,ROUND((1000+P77*5),0))</f>
        <v>970</v>
      </c>
      <c r="J77" s="9">
        <v>1</v>
      </c>
      <c r="K77" s="9">
        <v>19</v>
      </c>
      <c r="L77" s="26">
        <f>IF(R77&lt;=0,0,ROUND((1000+S77*10),0))</f>
        <v>1070</v>
      </c>
      <c r="M77" s="32">
        <f>+IF(OR(I77=0,L77=0),"N/F",(I77+L77))</f>
        <v>2040</v>
      </c>
      <c r="N77" s="9">
        <v>261</v>
      </c>
      <c r="O77" s="9">
        <f>+G77*60+H77</f>
        <v>267</v>
      </c>
      <c r="P77" s="9">
        <f>+N77-O77</f>
        <v>-6</v>
      </c>
      <c r="Q77" s="9">
        <v>86</v>
      </c>
      <c r="R77" s="9">
        <f>+J77*60+K77</f>
        <v>79</v>
      </c>
      <c r="S77" s="9">
        <f>+Q77-R77</f>
        <v>7</v>
      </c>
    </row>
    <row r="78" spans="1:20" x14ac:dyDescent="0.4">
      <c r="A78" s="41" t="s">
        <v>385</v>
      </c>
      <c r="B78" s="9" t="s">
        <v>105</v>
      </c>
      <c r="C78" s="9" t="s">
        <v>106</v>
      </c>
      <c r="D78" s="9" t="s">
        <v>69</v>
      </c>
      <c r="E78" s="9" t="s">
        <v>107</v>
      </c>
      <c r="F78" s="21" t="s">
        <v>19</v>
      </c>
      <c r="G78" s="9">
        <v>4</v>
      </c>
      <c r="H78" s="9">
        <v>27</v>
      </c>
      <c r="I78" s="24">
        <f>IF(O78&lt;=0,0,ROUND((1000+P78*5),0))</f>
        <v>970</v>
      </c>
      <c r="J78" s="9">
        <v>1</v>
      </c>
      <c r="K78" s="9">
        <v>20</v>
      </c>
      <c r="L78" s="26">
        <f>IF(R78&lt;=0,0,ROUND((1000+S78*10),0))</f>
        <v>1060</v>
      </c>
      <c r="M78" s="32">
        <f>+IF(OR(I78=0,L78=0),"N/F",(I78+L78))</f>
        <v>2030</v>
      </c>
      <c r="N78" s="9">
        <v>261</v>
      </c>
      <c r="O78" s="9">
        <f>+G78*60+H78</f>
        <v>267</v>
      </c>
      <c r="P78" s="9">
        <f>+N78-O78</f>
        <v>-6</v>
      </c>
      <c r="Q78" s="9">
        <v>86</v>
      </c>
      <c r="R78" s="9">
        <f>+J78*60+K78</f>
        <v>80</v>
      </c>
      <c r="S78" s="9">
        <f>+Q78-R78</f>
        <v>6</v>
      </c>
    </row>
    <row r="79" spans="1:20" x14ac:dyDescent="0.4">
      <c r="A79" s="40"/>
      <c r="B79" s="17" t="s">
        <v>93</v>
      </c>
      <c r="C79" s="17" t="s">
        <v>227</v>
      </c>
      <c r="D79" s="17" t="s">
        <v>213</v>
      </c>
      <c r="E79" s="17" t="s">
        <v>228</v>
      </c>
      <c r="F79" s="21" t="s">
        <v>19</v>
      </c>
      <c r="G79" s="9">
        <v>4</v>
      </c>
      <c r="H79" s="9">
        <v>50</v>
      </c>
      <c r="I79" s="24">
        <f>IF(O79&lt;=0,0,ROUND((1000+P79*5),0))</f>
        <v>855</v>
      </c>
      <c r="J79" s="9">
        <v>1</v>
      </c>
      <c r="K79" s="9">
        <v>11</v>
      </c>
      <c r="L79" s="26">
        <f>IF(R79&lt;=0,0,ROUND((1000+S79*10),0))</f>
        <v>1150</v>
      </c>
      <c r="M79" s="32">
        <f>+IF(OR(I79=0,L79=0),"N/F",(I79+L79))</f>
        <v>2005</v>
      </c>
      <c r="N79" s="9">
        <v>261</v>
      </c>
      <c r="O79" s="9">
        <f>+G79*60+H79</f>
        <v>290</v>
      </c>
      <c r="P79" s="9">
        <f>+N79-O79</f>
        <v>-29</v>
      </c>
      <c r="Q79" s="9">
        <v>86</v>
      </c>
      <c r="R79" s="9">
        <f>+J79*60+K79</f>
        <v>71</v>
      </c>
      <c r="S79" s="9">
        <f>+Q79-R79</f>
        <v>15</v>
      </c>
    </row>
    <row r="80" spans="1:20" x14ac:dyDescent="0.4">
      <c r="A80" s="40"/>
      <c r="B80" s="9" t="s">
        <v>224</v>
      </c>
      <c r="C80" s="9" t="s">
        <v>225</v>
      </c>
      <c r="D80" s="9" t="s">
        <v>116</v>
      </c>
      <c r="E80" s="9" t="s">
        <v>226</v>
      </c>
      <c r="F80" s="21" t="s">
        <v>181</v>
      </c>
      <c r="G80" s="9">
        <v>4</v>
      </c>
      <c r="H80" s="9">
        <v>21</v>
      </c>
      <c r="I80" s="24">
        <f>IF(O80&lt;=0,0,ROUND((1000+P80*5),0))</f>
        <v>1000</v>
      </c>
      <c r="J80" s="9">
        <v>1</v>
      </c>
      <c r="K80" s="9">
        <v>38</v>
      </c>
      <c r="L80" s="26">
        <f>IF(R80&lt;=0,0,ROUND((1000+S80*10),0))</f>
        <v>880</v>
      </c>
      <c r="M80" s="32">
        <f>+IF(OR(I80=0,L80=0),"N/F",(I80+L80))</f>
        <v>1880</v>
      </c>
      <c r="N80" s="9">
        <v>261</v>
      </c>
      <c r="O80" s="9">
        <f>+G80*60+H80</f>
        <v>261</v>
      </c>
      <c r="P80" s="9">
        <f>+N80-O80</f>
        <v>0</v>
      </c>
      <c r="Q80" s="9">
        <v>86</v>
      </c>
      <c r="R80" s="9">
        <f>+J80*60+K80</f>
        <v>98</v>
      </c>
      <c r="S80" s="9">
        <f>+Q80-R80</f>
        <v>-12</v>
      </c>
    </row>
    <row r="81" spans="1:19" x14ac:dyDescent="0.4">
      <c r="A81" s="39" t="s">
        <v>401</v>
      </c>
      <c r="B81" s="9" t="s">
        <v>391</v>
      </c>
      <c r="C81" s="9" t="s">
        <v>392</v>
      </c>
      <c r="D81" s="9"/>
      <c r="E81" s="18" t="s">
        <v>393</v>
      </c>
      <c r="F81" s="21" t="s">
        <v>19</v>
      </c>
      <c r="G81" s="9">
        <v>4</v>
      </c>
      <c r="H81" s="9">
        <v>24</v>
      </c>
      <c r="I81" s="24">
        <f>IF(O81&lt;=0,0,ROUND((1000+P81*5),0))</f>
        <v>985</v>
      </c>
      <c r="J81" s="9">
        <v>1</v>
      </c>
      <c r="K81" s="9">
        <v>38</v>
      </c>
      <c r="L81" s="26">
        <f>IF(R81&lt;=0,0,ROUND((1000+S81*10),0))</f>
        <v>880</v>
      </c>
      <c r="M81" s="32">
        <f>+IF(OR(I81=0,L81=0),"N/F",(I81+L81))</f>
        <v>1865</v>
      </c>
      <c r="N81" s="9">
        <v>261</v>
      </c>
      <c r="O81" s="9">
        <f>+G81*60+H81</f>
        <v>264</v>
      </c>
      <c r="P81" s="9">
        <f>+N81-O81</f>
        <v>-3</v>
      </c>
      <c r="Q81" s="9">
        <v>86</v>
      </c>
      <c r="R81" s="9">
        <f>+J81*60+K81</f>
        <v>98</v>
      </c>
      <c r="S81" s="9">
        <f>+Q81-R81</f>
        <v>-12</v>
      </c>
    </row>
    <row r="82" spans="1:19" x14ac:dyDescent="0.4">
      <c r="A82" s="39" t="s">
        <v>230</v>
      </c>
      <c r="B82" s="9" t="s">
        <v>182</v>
      </c>
      <c r="C82" s="9" t="s">
        <v>386</v>
      </c>
      <c r="D82" s="67" t="s">
        <v>168</v>
      </c>
      <c r="E82" s="64" t="s">
        <v>183</v>
      </c>
      <c r="F82" s="21" t="s">
        <v>19</v>
      </c>
      <c r="G82" s="9">
        <v>4</v>
      </c>
      <c r="H82" s="9">
        <v>54</v>
      </c>
      <c r="I82" s="24">
        <f>IF(O82&lt;=0,0,ROUND((1000+P82*5),0))</f>
        <v>835</v>
      </c>
      <c r="J82" s="9">
        <v>1</v>
      </c>
      <c r="K82" s="9">
        <v>47</v>
      </c>
      <c r="L82" s="26">
        <f>IF(R82&lt;=0,0,ROUND((1000+S82*10),0))</f>
        <v>790</v>
      </c>
      <c r="M82" s="32">
        <f>+IF(OR(I82=0,L82=0),"N/F",(I82+L82))</f>
        <v>1625</v>
      </c>
      <c r="N82" s="9">
        <v>261</v>
      </c>
      <c r="O82" s="9">
        <f>+G82*60+H82</f>
        <v>294</v>
      </c>
      <c r="P82" s="9">
        <f>+N82-O82</f>
        <v>-33</v>
      </c>
      <c r="Q82" s="9">
        <v>86</v>
      </c>
      <c r="R82" s="9">
        <f>+J82*60+K82</f>
        <v>107</v>
      </c>
      <c r="S82" s="9">
        <f>+Q82-R82</f>
        <v>-21</v>
      </c>
    </row>
    <row r="83" spans="1:19" x14ac:dyDescent="0.4">
      <c r="A83" s="42"/>
      <c r="B83" s="9" t="s">
        <v>67</v>
      </c>
      <c r="C83" s="9" t="s">
        <v>400</v>
      </c>
      <c r="D83" s="34" t="s">
        <v>69</v>
      </c>
      <c r="E83" s="9" t="s">
        <v>229</v>
      </c>
      <c r="F83" s="21" t="s">
        <v>19</v>
      </c>
      <c r="G83" s="9">
        <v>4</v>
      </c>
      <c r="H83" s="9">
        <v>48</v>
      </c>
      <c r="I83" s="24">
        <f>IF(O83&lt;=0,0,ROUND((1000+P83*5),0))</f>
        <v>865</v>
      </c>
      <c r="J83" s="9">
        <v>1</v>
      </c>
      <c r="K83" s="9">
        <v>53</v>
      </c>
      <c r="L83" s="26">
        <f>IF(R83&lt;=0,0,ROUND((1000+S83*10),0))</f>
        <v>730</v>
      </c>
      <c r="M83" s="32">
        <f>+IF(OR(I83=0,L83=0),"N/F",(I83+L83))</f>
        <v>1595</v>
      </c>
      <c r="N83" s="9">
        <v>261</v>
      </c>
      <c r="O83" s="9">
        <f>+G83*60+H83</f>
        <v>288</v>
      </c>
      <c r="P83" s="9">
        <f>+N83-O83</f>
        <v>-27</v>
      </c>
      <c r="Q83" s="9">
        <v>86</v>
      </c>
      <c r="R83" s="9">
        <f>+J83*60+K83</f>
        <v>113</v>
      </c>
      <c r="S83" s="9">
        <f>+Q83-R83</f>
        <v>-27</v>
      </c>
    </row>
    <row r="84" spans="1:19" x14ac:dyDescent="0.4">
      <c r="A84" s="40"/>
      <c r="B84" s="9" t="s">
        <v>221</v>
      </c>
      <c r="C84" s="9" t="s">
        <v>222</v>
      </c>
      <c r="D84" s="9" t="s">
        <v>69</v>
      </c>
      <c r="E84" s="9" t="s">
        <v>223</v>
      </c>
      <c r="F84" s="21" t="s">
        <v>19</v>
      </c>
      <c r="G84" s="9">
        <v>6</v>
      </c>
      <c r="H84" s="9">
        <v>11</v>
      </c>
      <c r="I84" s="24">
        <f>IF(O84&lt;=0,0,ROUND((1000+P84*5),0))</f>
        <v>450</v>
      </c>
      <c r="J84" s="9">
        <v>2</v>
      </c>
      <c r="K84" s="9">
        <v>34</v>
      </c>
      <c r="L84" s="26">
        <f>IF(R84&lt;=0,0,ROUND((1000+S84*10),0))</f>
        <v>320</v>
      </c>
      <c r="M84" s="32">
        <f>+IF(OR(I84=0,L84=0),"N/F",(I84+L84))</f>
        <v>770</v>
      </c>
      <c r="N84" s="9">
        <v>261</v>
      </c>
      <c r="O84" s="9">
        <f>+G84*60+H84</f>
        <v>371</v>
      </c>
      <c r="P84" s="9">
        <f>+N84-O84</f>
        <v>-110</v>
      </c>
      <c r="Q84" s="9">
        <v>86</v>
      </c>
      <c r="R84" s="9">
        <f>+J84*60+K84</f>
        <v>154</v>
      </c>
      <c r="S84" s="9">
        <f>+Q84-R84</f>
        <v>-68</v>
      </c>
    </row>
    <row r="85" spans="1:19" x14ac:dyDescent="0.4">
      <c r="A85" s="49" t="s">
        <v>2</v>
      </c>
      <c r="B85" s="50" t="s">
        <v>1</v>
      </c>
      <c r="C85" s="50" t="s">
        <v>0</v>
      </c>
      <c r="D85" s="10"/>
      <c r="E85" s="50" t="s">
        <v>41</v>
      </c>
      <c r="F85" s="51" t="s">
        <v>12</v>
      </c>
      <c r="G85" s="50" t="s">
        <v>6</v>
      </c>
      <c r="H85" s="50"/>
      <c r="I85" s="50"/>
      <c r="J85" s="50" t="s">
        <v>7</v>
      </c>
      <c r="K85" s="50"/>
      <c r="L85" s="50"/>
      <c r="M85" s="59" t="s">
        <v>5</v>
      </c>
      <c r="N85" s="1" t="s">
        <v>9</v>
      </c>
      <c r="O85" s="1" t="s">
        <v>6</v>
      </c>
      <c r="P85" s="1" t="s">
        <v>6</v>
      </c>
      <c r="Q85" s="1" t="s">
        <v>10</v>
      </c>
      <c r="R85" s="1" t="s">
        <v>7</v>
      </c>
      <c r="S85" s="2" t="s">
        <v>7</v>
      </c>
    </row>
    <row r="86" spans="1:19" x14ac:dyDescent="0.4">
      <c r="A86" s="49"/>
      <c r="B86" s="50"/>
      <c r="C86" s="50"/>
      <c r="D86" s="10" t="str">
        <f>$D$6</f>
        <v>School/Club</v>
      </c>
      <c r="E86" s="50"/>
      <c r="F86" s="51"/>
      <c r="G86" s="10" t="s">
        <v>3</v>
      </c>
      <c r="H86" s="10" t="s">
        <v>4</v>
      </c>
      <c r="I86" s="25" t="s">
        <v>8</v>
      </c>
      <c r="J86" s="10" t="s">
        <v>3</v>
      </c>
      <c r="K86" s="10" t="s">
        <v>4</v>
      </c>
      <c r="L86" s="25" t="s">
        <v>8</v>
      </c>
      <c r="M86" s="59"/>
      <c r="N86" s="1">
        <v>1000</v>
      </c>
      <c r="O86" s="1" t="s">
        <v>4</v>
      </c>
      <c r="P86" s="1" t="s">
        <v>11</v>
      </c>
      <c r="Q86" s="1">
        <v>1000</v>
      </c>
      <c r="R86" s="1" t="s">
        <v>4</v>
      </c>
      <c r="S86" s="2" t="s">
        <v>11</v>
      </c>
    </row>
    <row r="87" spans="1:19" x14ac:dyDescent="0.4">
      <c r="A87" s="39" t="s">
        <v>405</v>
      </c>
      <c r="B87" s="9" t="s">
        <v>406</v>
      </c>
      <c r="C87" s="9" t="s">
        <v>403</v>
      </c>
      <c r="D87" s="9"/>
      <c r="E87" s="9" t="s">
        <v>404</v>
      </c>
      <c r="F87" s="21" t="s">
        <v>20</v>
      </c>
      <c r="G87" s="9">
        <v>3</v>
      </c>
      <c r="H87" s="9">
        <v>42</v>
      </c>
      <c r="I87" s="24">
        <f>IF(O87&lt;=0,0,ROUND((1000+P87*5),0))</f>
        <v>1045</v>
      </c>
      <c r="J87" s="9">
        <v>1</v>
      </c>
      <c r="K87" s="9">
        <v>17</v>
      </c>
      <c r="L87" s="26">
        <f>IF(R87&lt;=0,0,ROUND((1000+S87*10),0))</f>
        <v>1110</v>
      </c>
      <c r="M87" s="32">
        <f>+IF(OR(I87=0,L87=0),"N/F",(I87+L87))</f>
        <v>2155</v>
      </c>
      <c r="N87" s="9">
        <v>231</v>
      </c>
      <c r="O87" s="9">
        <f>H87+G87*60</f>
        <v>222</v>
      </c>
      <c r="P87" s="9">
        <f>+N87-O87</f>
        <v>9</v>
      </c>
      <c r="Q87" s="9">
        <v>88</v>
      </c>
      <c r="R87" s="9">
        <f>+J87*60+K87</f>
        <v>77</v>
      </c>
      <c r="S87" s="9">
        <f>+Q87-R87</f>
        <v>11</v>
      </c>
    </row>
    <row r="88" spans="1:19" x14ac:dyDescent="0.4">
      <c r="A88" s="39" t="s">
        <v>469</v>
      </c>
      <c r="B88" s="9" t="s">
        <v>407</v>
      </c>
      <c r="C88" s="9" t="s">
        <v>408</v>
      </c>
      <c r="D88" s="9"/>
      <c r="E88" s="11" t="s">
        <v>409</v>
      </c>
      <c r="F88" s="21" t="s">
        <v>20</v>
      </c>
      <c r="G88" s="9">
        <v>4</v>
      </c>
      <c r="H88" s="9">
        <v>0</v>
      </c>
      <c r="I88" s="24">
        <f>IF(O88&lt;=0,0,ROUND((1000+P88*5),0))</f>
        <v>955</v>
      </c>
      <c r="J88" s="9">
        <v>1</v>
      </c>
      <c r="K88" s="9">
        <v>10</v>
      </c>
      <c r="L88" s="26">
        <f>IF(R88&lt;=0,0,ROUND((1000+S88*10),0))</f>
        <v>1180</v>
      </c>
      <c r="M88" s="32">
        <f>+IF(OR(I88=0,L88=0),"N/F",(I88+L88))</f>
        <v>2135</v>
      </c>
      <c r="N88" s="9">
        <v>231</v>
      </c>
      <c r="O88" s="9">
        <f>H88+G88*60</f>
        <v>240</v>
      </c>
      <c r="P88" s="9">
        <f>+N88-O88</f>
        <v>-9</v>
      </c>
      <c r="Q88" s="9">
        <v>88</v>
      </c>
      <c r="R88" s="9">
        <f>+J88*60+K88</f>
        <v>70</v>
      </c>
      <c r="S88" s="9">
        <f>+Q88-R88</f>
        <v>18</v>
      </c>
    </row>
    <row r="89" spans="1:19" x14ac:dyDescent="0.4">
      <c r="A89" s="35" t="s">
        <v>238</v>
      </c>
      <c r="B89" s="9" t="s">
        <v>184</v>
      </c>
      <c r="C89" s="9" t="s">
        <v>234</v>
      </c>
      <c r="D89" s="9" t="s">
        <v>235</v>
      </c>
      <c r="E89" s="9" t="s">
        <v>236</v>
      </c>
      <c r="F89" s="21" t="s">
        <v>20</v>
      </c>
      <c r="G89" s="9">
        <v>3</v>
      </c>
      <c r="H89" s="9">
        <v>47</v>
      </c>
      <c r="I89" s="24">
        <f>IF(O89&lt;=0,0,ROUND((1000+P89*5),0))</f>
        <v>1020</v>
      </c>
      <c r="J89" s="9">
        <v>1</v>
      </c>
      <c r="K89" s="9">
        <v>26</v>
      </c>
      <c r="L89" s="26">
        <f>IF(R89&lt;=0,0,ROUND((1000+S89*10),0))</f>
        <v>1020</v>
      </c>
      <c r="M89" s="32">
        <f>+IF(OR(I89=0,L89=0),"N/F",(I89+L89))</f>
        <v>2040</v>
      </c>
      <c r="N89" s="9">
        <v>231</v>
      </c>
      <c r="O89" s="9">
        <f>H89+G89*60</f>
        <v>227</v>
      </c>
      <c r="P89" s="9">
        <f>+N89-O89</f>
        <v>4</v>
      </c>
      <c r="Q89" s="9">
        <v>88</v>
      </c>
      <c r="R89" s="9">
        <f>+J89*60+K89</f>
        <v>86</v>
      </c>
      <c r="S89" s="9">
        <f>+Q89-R89</f>
        <v>2</v>
      </c>
    </row>
    <row r="90" spans="1:19" x14ac:dyDescent="0.4">
      <c r="A90" s="39" t="s">
        <v>419</v>
      </c>
      <c r="B90" s="9" t="s">
        <v>416</v>
      </c>
      <c r="C90" s="9" t="s">
        <v>417</v>
      </c>
      <c r="D90" s="9"/>
      <c r="E90" s="11" t="s">
        <v>418</v>
      </c>
      <c r="F90" s="21" t="s">
        <v>20</v>
      </c>
      <c r="G90" s="9">
        <v>3</v>
      </c>
      <c r="H90" s="9">
        <v>51</v>
      </c>
      <c r="I90" s="24">
        <f>IF(O90&lt;=0,0,ROUND((1000+P90*5),0))</f>
        <v>1000</v>
      </c>
      <c r="J90" s="9">
        <v>1</v>
      </c>
      <c r="K90" s="9">
        <v>24</v>
      </c>
      <c r="L90" s="26">
        <f>IF(R90&lt;=0,0,ROUND((1000+S90*10),0))</f>
        <v>1040</v>
      </c>
      <c r="M90" s="32">
        <f>+IF(OR(I90=0,L90=0),"N/F",(I90+L90))</f>
        <v>2040</v>
      </c>
      <c r="N90" s="9">
        <v>231</v>
      </c>
      <c r="O90" s="9">
        <f>H90+G90*60</f>
        <v>231</v>
      </c>
      <c r="P90" s="9">
        <f>+N90-O90</f>
        <v>0</v>
      </c>
      <c r="Q90" s="9">
        <v>88</v>
      </c>
      <c r="R90" s="9">
        <f>+J90*60+K90</f>
        <v>84</v>
      </c>
      <c r="S90" s="9">
        <f>+Q90-R90</f>
        <v>4</v>
      </c>
    </row>
    <row r="91" spans="1:19" x14ac:dyDescent="0.4">
      <c r="A91" s="39" t="s">
        <v>428</v>
      </c>
      <c r="B91" s="18" t="s">
        <v>373</v>
      </c>
      <c r="C91" s="18" t="s">
        <v>426</v>
      </c>
      <c r="D91" s="9"/>
      <c r="E91" s="18" t="s">
        <v>427</v>
      </c>
      <c r="F91" s="21" t="s">
        <v>20</v>
      </c>
      <c r="G91" s="9">
        <v>3</v>
      </c>
      <c r="H91" s="9">
        <v>57</v>
      </c>
      <c r="I91" s="24">
        <f>IF(O91&lt;=0,0,ROUND((1000+P91*5),0))</f>
        <v>970</v>
      </c>
      <c r="J91" s="9">
        <v>1</v>
      </c>
      <c r="K91" s="9">
        <v>27</v>
      </c>
      <c r="L91" s="26">
        <f>IF(R91&lt;=0,0,ROUND((1000+S91*10),0))</f>
        <v>1010</v>
      </c>
      <c r="M91" s="32">
        <f>+IF(OR(I91=0,L91=0),"N/F",(I91+L91))</f>
        <v>1980</v>
      </c>
      <c r="N91" s="9">
        <v>231</v>
      </c>
      <c r="O91" s="9">
        <f>H91+G91*60</f>
        <v>237</v>
      </c>
      <c r="P91" s="9">
        <f>+N91-O91</f>
        <v>-6</v>
      </c>
      <c r="Q91" s="9">
        <v>88</v>
      </c>
      <c r="R91" s="9">
        <f>+J91*60+K91</f>
        <v>87</v>
      </c>
      <c r="S91" s="9">
        <f>+Q91-R91</f>
        <v>1</v>
      </c>
    </row>
    <row r="92" spans="1:19" x14ac:dyDescent="0.4">
      <c r="A92" s="29" t="s">
        <v>290</v>
      </c>
      <c r="B92" s="9" t="s">
        <v>63</v>
      </c>
      <c r="C92" s="9" t="s">
        <v>108</v>
      </c>
      <c r="D92" s="9" t="s">
        <v>59</v>
      </c>
      <c r="E92" s="9" t="s">
        <v>109</v>
      </c>
      <c r="F92" s="21" t="s">
        <v>20</v>
      </c>
      <c r="G92" s="9">
        <v>4</v>
      </c>
      <c r="H92" s="9">
        <v>1</v>
      </c>
      <c r="I92" s="24">
        <f>IF(O92&lt;=0,0,ROUND((1000+P92*5),0))</f>
        <v>950</v>
      </c>
      <c r="J92" s="9">
        <v>1</v>
      </c>
      <c r="K92" s="9">
        <v>26</v>
      </c>
      <c r="L92" s="26">
        <f>IF(R92&lt;=0,0,ROUND((1000+S92*10),0))</f>
        <v>1020</v>
      </c>
      <c r="M92" s="32">
        <f>+IF(OR(I92=0,L92=0),"N/F",(I92+L92))</f>
        <v>1970</v>
      </c>
      <c r="N92" s="9">
        <v>231</v>
      </c>
      <c r="O92" s="9">
        <f>H92+G92*60</f>
        <v>241</v>
      </c>
      <c r="P92" s="9">
        <f>+N92-O92</f>
        <v>-10</v>
      </c>
      <c r="Q92" s="9">
        <v>88</v>
      </c>
      <c r="R92" s="9">
        <f>+J92*60+K92</f>
        <v>86</v>
      </c>
      <c r="S92" s="9">
        <f>+Q92-R92</f>
        <v>2</v>
      </c>
    </row>
    <row r="93" spans="1:19" x14ac:dyDescent="0.4">
      <c r="A93" s="39" t="s">
        <v>429</v>
      </c>
      <c r="B93" s="9" t="s">
        <v>86</v>
      </c>
      <c r="C93" s="9" t="s">
        <v>412</v>
      </c>
      <c r="D93" s="9"/>
      <c r="E93" s="11" t="s">
        <v>413</v>
      </c>
      <c r="F93" s="21" t="s">
        <v>20</v>
      </c>
      <c r="G93" s="9">
        <v>3</v>
      </c>
      <c r="H93" s="9">
        <v>52</v>
      </c>
      <c r="I93" s="24">
        <f>IF(O93&lt;=0,0,ROUND((1000+P93*5),0))</f>
        <v>995</v>
      </c>
      <c r="J93" s="9">
        <v>1</v>
      </c>
      <c r="K93" s="9">
        <v>36</v>
      </c>
      <c r="L93" s="26">
        <f>IF(R93&lt;=0,0,ROUND((1000+S93*10),0))</f>
        <v>920</v>
      </c>
      <c r="M93" s="32">
        <f>+IF(OR(I93=0,L93=0),"N/F",(I93+L93))</f>
        <v>1915</v>
      </c>
      <c r="N93" s="9">
        <v>231</v>
      </c>
      <c r="O93" s="9">
        <f>H93+G93*60</f>
        <v>232</v>
      </c>
      <c r="P93" s="9">
        <f>+N93-O93</f>
        <v>-1</v>
      </c>
      <c r="Q93" s="9">
        <v>88</v>
      </c>
      <c r="R93" s="9">
        <f>+J93*60+K93</f>
        <v>96</v>
      </c>
      <c r="S93" s="9">
        <f>+Q93-R93</f>
        <v>-8</v>
      </c>
    </row>
    <row r="94" spans="1:19" x14ac:dyDescent="0.4">
      <c r="A94" s="40"/>
      <c r="B94" s="9" t="s">
        <v>394</v>
      </c>
      <c r="C94" s="9" t="s">
        <v>410</v>
      </c>
      <c r="D94" s="9"/>
      <c r="E94" s="9" t="s">
        <v>411</v>
      </c>
      <c r="F94" s="21" t="s">
        <v>20</v>
      </c>
      <c r="G94" s="9">
        <v>4</v>
      </c>
      <c r="H94" s="9">
        <v>1</v>
      </c>
      <c r="I94" s="24">
        <f>IF(O94&lt;=0,0,ROUND((1000+P94*5),0))</f>
        <v>950</v>
      </c>
      <c r="J94" s="9">
        <v>1</v>
      </c>
      <c r="K94" s="9">
        <v>32</v>
      </c>
      <c r="L94" s="26">
        <f>IF(R94&lt;=0,0,ROUND((1000+S94*10),0))</f>
        <v>960</v>
      </c>
      <c r="M94" s="32">
        <f>+IF(OR(I94=0,L94=0),"N/F",(I94+L94))</f>
        <v>1910</v>
      </c>
      <c r="N94" s="9">
        <v>231</v>
      </c>
      <c r="O94" s="9">
        <f>H94+G94*60</f>
        <v>241</v>
      </c>
      <c r="P94" s="9">
        <f>+N94-O94</f>
        <v>-10</v>
      </c>
      <c r="Q94" s="9">
        <v>88</v>
      </c>
      <c r="R94" s="9">
        <f>+J94*60+K94</f>
        <v>92</v>
      </c>
      <c r="S94" s="9">
        <f>+Q94-R94</f>
        <v>-4</v>
      </c>
    </row>
    <row r="95" spans="1:19" x14ac:dyDescent="0.4">
      <c r="A95" s="29" t="s">
        <v>291</v>
      </c>
      <c r="B95" s="9" t="s">
        <v>99</v>
      </c>
      <c r="C95" s="9" t="s">
        <v>112</v>
      </c>
      <c r="D95" s="9" t="s">
        <v>85</v>
      </c>
      <c r="E95" s="9" t="s">
        <v>113</v>
      </c>
      <c r="F95" s="21" t="s">
        <v>20</v>
      </c>
      <c r="G95" s="9">
        <v>4</v>
      </c>
      <c r="H95" s="9">
        <v>5</v>
      </c>
      <c r="I95" s="24">
        <f>IF(O95&lt;=0,0,ROUND((1000+P95*5),0))</f>
        <v>930</v>
      </c>
      <c r="J95" s="9">
        <v>1</v>
      </c>
      <c r="K95" s="9">
        <v>31</v>
      </c>
      <c r="L95" s="26">
        <f>IF(R95&lt;=0,0,ROUND((1000+S95*10),0))</f>
        <v>970</v>
      </c>
      <c r="M95" s="32">
        <f>+IF(OR(I95=0,L95=0),"N/F",(I95+L95))</f>
        <v>1900</v>
      </c>
      <c r="N95" s="9">
        <v>231</v>
      </c>
      <c r="O95" s="9">
        <f>H95+G95*60</f>
        <v>245</v>
      </c>
      <c r="P95" s="9">
        <f>+N95-O95</f>
        <v>-14</v>
      </c>
      <c r="Q95" s="9">
        <v>88</v>
      </c>
      <c r="R95" s="9">
        <f>+J95*60+K95</f>
        <v>91</v>
      </c>
      <c r="S95" s="9">
        <f>+Q95-R95</f>
        <v>-3</v>
      </c>
    </row>
    <row r="96" spans="1:19" x14ac:dyDescent="0.4">
      <c r="A96" s="29" t="s">
        <v>292</v>
      </c>
      <c r="B96" s="9" t="s">
        <v>258</v>
      </c>
      <c r="C96" s="9" t="s">
        <v>80</v>
      </c>
      <c r="D96" s="9" t="s">
        <v>104</v>
      </c>
      <c r="E96" s="9" t="s">
        <v>110</v>
      </c>
      <c r="F96" s="21" t="s">
        <v>20</v>
      </c>
      <c r="G96" s="9">
        <v>3</v>
      </c>
      <c r="H96" s="9">
        <v>47</v>
      </c>
      <c r="I96" s="24">
        <f>IF(O96&lt;=0,0,ROUND((1000+P96*5),0))</f>
        <v>1020</v>
      </c>
      <c r="J96" s="9">
        <v>1</v>
      </c>
      <c r="K96" s="9">
        <v>45</v>
      </c>
      <c r="L96" s="26">
        <f>IF(R96&lt;=0,0,ROUND((1000+S96*10),0))</f>
        <v>830</v>
      </c>
      <c r="M96" s="32">
        <f>+IF(OR(I96=0,L96=0),"N/F",(I96+L96))</f>
        <v>1850</v>
      </c>
      <c r="N96" s="9">
        <v>231</v>
      </c>
      <c r="O96" s="9">
        <f>H96+G96*60</f>
        <v>227</v>
      </c>
      <c r="P96" s="9">
        <f>+N96-O96</f>
        <v>4</v>
      </c>
      <c r="Q96" s="9">
        <v>88</v>
      </c>
      <c r="R96" s="9">
        <f>+J96*60+K96</f>
        <v>105</v>
      </c>
      <c r="S96" s="9">
        <f>+Q96-R96</f>
        <v>-17</v>
      </c>
    </row>
    <row r="97" spans="1:19" x14ac:dyDescent="0.4">
      <c r="A97" s="39" t="s">
        <v>423</v>
      </c>
      <c r="B97" s="9" t="s">
        <v>420</v>
      </c>
      <c r="C97" s="9" t="s">
        <v>421</v>
      </c>
      <c r="D97" s="9"/>
      <c r="E97" s="9" t="s">
        <v>422</v>
      </c>
      <c r="F97" s="21" t="s">
        <v>20</v>
      </c>
      <c r="G97" s="9">
        <v>4</v>
      </c>
      <c r="H97" s="9">
        <v>10</v>
      </c>
      <c r="I97" s="24">
        <f>IF(O97&lt;=0,0,ROUND((1000+P97*5),0))</f>
        <v>905</v>
      </c>
      <c r="J97" s="9">
        <v>1</v>
      </c>
      <c r="K97" s="9">
        <v>37</v>
      </c>
      <c r="L97" s="26">
        <f>IF(R97&lt;=0,0,ROUND((1000+S97*10),0))</f>
        <v>910</v>
      </c>
      <c r="M97" s="32">
        <f>+IF(OR(I97=0,L97=0),"N/F",(I97+L97))</f>
        <v>1815</v>
      </c>
      <c r="N97" s="9">
        <v>231</v>
      </c>
      <c r="O97" s="9">
        <f>H97+G97*60</f>
        <v>250</v>
      </c>
      <c r="P97" s="9">
        <f>+N97-O97</f>
        <v>-19</v>
      </c>
      <c r="Q97" s="9">
        <v>88</v>
      </c>
      <c r="R97" s="9">
        <f>+J97*60+K97</f>
        <v>97</v>
      </c>
      <c r="S97" s="9">
        <f>+Q97-R97</f>
        <v>-9</v>
      </c>
    </row>
    <row r="98" spans="1:19" x14ac:dyDescent="0.4">
      <c r="A98" s="35" t="s">
        <v>237</v>
      </c>
      <c r="B98" s="9" t="s">
        <v>185</v>
      </c>
      <c r="C98" s="9" t="s">
        <v>414</v>
      </c>
      <c r="D98" s="9" t="s">
        <v>69</v>
      </c>
      <c r="E98" s="9" t="s">
        <v>186</v>
      </c>
      <c r="F98" s="21" t="s">
        <v>20</v>
      </c>
      <c r="G98" s="9">
        <v>4</v>
      </c>
      <c r="H98" s="9">
        <v>27</v>
      </c>
      <c r="I98" s="24">
        <f>IF(O98&lt;=0,0,ROUND((1000+P98*5),0))</f>
        <v>820</v>
      </c>
      <c r="J98" s="9">
        <v>1</v>
      </c>
      <c r="K98" s="9">
        <v>32</v>
      </c>
      <c r="L98" s="26">
        <f>IF(R98&lt;=0,0,ROUND((1000+S98*10),0))</f>
        <v>960</v>
      </c>
      <c r="M98" s="32">
        <f>+IF(OR(I98=0,L98=0),"N/F",(I98+L98))</f>
        <v>1780</v>
      </c>
      <c r="N98" s="9">
        <v>231</v>
      </c>
      <c r="O98" s="9">
        <f>H98+G98*60</f>
        <v>267</v>
      </c>
      <c r="P98" s="9">
        <f>+N98-O98</f>
        <v>-36</v>
      </c>
      <c r="Q98" s="9">
        <v>88</v>
      </c>
      <c r="R98" s="9">
        <f>+J98*60+K98</f>
        <v>92</v>
      </c>
      <c r="S98" s="9">
        <f>+Q98-R98</f>
        <v>-4</v>
      </c>
    </row>
    <row r="99" spans="1:19" x14ac:dyDescent="0.4">
      <c r="A99" s="39" t="s">
        <v>425</v>
      </c>
      <c r="B99" s="9" t="s">
        <v>377</v>
      </c>
      <c r="C99" s="9" t="s">
        <v>111</v>
      </c>
      <c r="D99" s="9"/>
      <c r="E99" s="9" t="s">
        <v>424</v>
      </c>
      <c r="F99" s="21" t="s">
        <v>20</v>
      </c>
      <c r="G99" s="9">
        <v>4</v>
      </c>
      <c r="H99" s="9">
        <v>26</v>
      </c>
      <c r="I99" s="24">
        <f>IF(O99&lt;=0,0,ROUND((1000+P99*5),0))</f>
        <v>825</v>
      </c>
      <c r="J99" s="9">
        <v>1</v>
      </c>
      <c r="K99" s="9">
        <v>38</v>
      </c>
      <c r="L99" s="26">
        <f>IF(R99&lt;=0,0,ROUND((1000+S99*10),0))</f>
        <v>900</v>
      </c>
      <c r="M99" s="32">
        <f>+IF(OR(I99=0,L99=0),"N/F",(I99+L99))</f>
        <v>1725</v>
      </c>
      <c r="N99" s="9">
        <v>231</v>
      </c>
      <c r="O99" s="9">
        <f>H99+G99*60</f>
        <v>266</v>
      </c>
      <c r="P99" s="9">
        <f>+N99-O99</f>
        <v>-35</v>
      </c>
      <c r="Q99" s="9">
        <v>88</v>
      </c>
      <c r="R99" s="9">
        <f>+J99*60+K99</f>
        <v>98</v>
      </c>
      <c r="S99" s="9">
        <f>+Q99-R99</f>
        <v>-10</v>
      </c>
    </row>
    <row r="100" spans="1:19" x14ac:dyDescent="0.4">
      <c r="A100" s="29" t="s">
        <v>293</v>
      </c>
      <c r="B100" s="64" t="s">
        <v>63</v>
      </c>
      <c r="C100" s="64" t="s">
        <v>415</v>
      </c>
      <c r="D100" s="67" t="s">
        <v>69</v>
      </c>
      <c r="E100" s="64" t="s">
        <v>187</v>
      </c>
      <c r="F100" s="21" t="s">
        <v>20</v>
      </c>
      <c r="G100" s="9">
        <v>4</v>
      </c>
      <c r="H100" s="9">
        <v>30</v>
      </c>
      <c r="I100" s="24">
        <f>IF(O100&lt;=0,0,ROUND((1000+P100*5),0))</f>
        <v>805</v>
      </c>
      <c r="J100" s="9">
        <v>1</v>
      </c>
      <c r="K100" s="9">
        <v>49</v>
      </c>
      <c r="L100" s="26">
        <f>IF(R100&lt;=0,0,ROUND((1000+S100*10),0))</f>
        <v>790</v>
      </c>
      <c r="M100" s="32">
        <f>+IF(OR(I100=0,L100=0),"N/F",(I100+L100))</f>
        <v>1595</v>
      </c>
      <c r="N100" s="9">
        <v>231</v>
      </c>
      <c r="O100" s="9">
        <f>H100+G100*60</f>
        <v>270</v>
      </c>
      <c r="P100" s="9">
        <f>+N100-O100</f>
        <v>-39</v>
      </c>
      <c r="Q100" s="9">
        <v>88</v>
      </c>
      <c r="R100" s="9">
        <f>+J100*60+K100</f>
        <v>109</v>
      </c>
      <c r="S100" s="9">
        <f>+Q100-R100</f>
        <v>-21</v>
      </c>
    </row>
    <row r="101" spans="1:19" x14ac:dyDescent="0.4">
      <c r="A101" s="49" t="s">
        <v>2</v>
      </c>
      <c r="B101" s="50" t="s">
        <v>1</v>
      </c>
      <c r="C101" s="50" t="s">
        <v>0</v>
      </c>
      <c r="D101" s="10"/>
      <c r="E101" s="50" t="s">
        <v>40</v>
      </c>
      <c r="F101" s="51" t="s">
        <v>12</v>
      </c>
      <c r="G101" s="50" t="s">
        <v>6</v>
      </c>
      <c r="H101" s="50"/>
      <c r="I101" s="50"/>
      <c r="J101" s="50" t="s">
        <v>7</v>
      </c>
      <c r="K101" s="50"/>
      <c r="L101" s="50"/>
      <c r="M101" s="59" t="s">
        <v>5</v>
      </c>
      <c r="N101" s="1" t="s">
        <v>9</v>
      </c>
      <c r="O101" s="1" t="s">
        <v>6</v>
      </c>
      <c r="P101" s="1" t="s">
        <v>6</v>
      </c>
      <c r="Q101" s="1" t="s">
        <v>10</v>
      </c>
      <c r="R101" s="1" t="s">
        <v>7</v>
      </c>
      <c r="S101" s="2" t="s">
        <v>7</v>
      </c>
    </row>
    <row r="102" spans="1:19" x14ac:dyDescent="0.4">
      <c r="A102" s="49"/>
      <c r="B102" s="50"/>
      <c r="C102" s="50"/>
      <c r="D102" s="10" t="str">
        <f>$D$6</f>
        <v>School/Club</v>
      </c>
      <c r="E102" s="50"/>
      <c r="F102" s="51"/>
      <c r="G102" s="10" t="s">
        <v>3</v>
      </c>
      <c r="H102" s="10" t="s">
        <v>4</v>
      </c>
      <c r="I102" s="25" t="s">
        <v>8</v>
      </c>
      <c r="J102" s="10" t="s">
        <v>3</v>
      </c>
      <c r="K102" s="10" t="s">
        <v>4</v>
      </c>
      <c r="L102" s="25" t="s">
        <v>8</v>
      </c>
      <c r="M102" s="59"/>
      <c r="N102" s="1">
        <v>1000</v>
      </c>
      <c r="O102" s="1" t="s">
        <v>4</v>
      </c>
      <c r="P102" s="1" t="s">
        <v>11</v>
      </c>
      <c r="Q102" s="1">
        <v>1000</v>
      </c>
      <c r="R102" s="1" t="s">
        <v>4</v>
      </c>
      <c r="S102" s="2" t="s">
        <v>11</v>
      </c>
    </row>
    <row r="103" spans="1:19" x14ac:dyDescent="0.4">
      <c r="A103" s="29" t="s">
        <v>296</v>
      </c>
      <c r="B103" s="9" t="s">
        <v>120</v>
      </c>
      <c r="C103" s="9" t="s">
        <v>121</v>
      </c>
      <c r="D103" s="9" t="s">
        <v>122</v>
      </c>
      <c r="E103" s="9" t="s">
        <v>123</v>
      </c>
      <c r="F103" s="21" t="s">
        <v>21</v>
      </c>
      <c r="G103" s="9">
        <v>5</v>
      </c>
      <c r="H103" s="9">
        <v>8</v>
      </c>
      <c r="I103" s="24">
        <f>IF(O103&lt;=0,0,ROUND((1000+P103*5),0))</f>
        <v>1010</v>
      </c>
      <c r="J103" s="9">
        <v>1</v>
      </c>
      <c r="K103" s="9">
        <v>10</v>
      </c>
      <c r="L103" s="26">
        <f>IF(R103&lt;=0,0,ROUND((1000+S103*10),0))</f>
        <v>1120</v>
      </c>
      <c r="M103" s="32">
        <f>+IF(OR(I103=0,L103=0),"N/F",(I103+L103))</f>
        <v>2130</v>
      </c>
      <c r="N103" s="9">
        <v>310</v>
      </c>
      <c r="O103" s="9">
        <f>+G103*60+H103</f>
        <v>308</v>
      </c>
      <c r="P103" s="9">
        <f>+N103-O103</f>
        <v>2</v>
      </c>
      <c r="Q103" s="9">
        <v>82</v>
      </c>
      <c r="R103" s="9">
        <f>+J103*60+K103</f>
        <v>70</v>
      </c>
      <c r="S103" s="9">
        <f>+Q103-R103</f>
        <v>12</v>
      </c>
    </row>
    <row r="104" spans="1:19" x14ac:dyDescent="0.4">
      <c r="A104" s="29" t="s">
        <v>294</v>
      </c>
      <c r="B104" s="9" t="s">
        <v>114</v>
      </c>
      <c r="C104" s="9" t="s">
        <v>115</v>
      </c>
      <c r="D104" s="9" t="s">
        <v>116</v>
      </c>
      <c r="E104" s="9" t="s">
        <v>299</v>
      </c>
      <c r="F104" s="21" t="s">
        <v>21</v>
      </c>
      <c r="G104" s="9">
        <v>4</v>
      </c>
      <c r="H104" s="9">
        <v>55</v>
      </c>
      <c r="I104" s="24">
        <f>IF(O104&lt;=0,0,ROUND((1000+P104*5),0))</f>
        <v>1075</v>
      </c>
      <c r="J104" s="9">
        <v>1</v>
      </c>
      <c r="K104" s="9">
        <v>17</v>
      </c>
      <c r="L104" s="26">
        <f>IF(R104&lt;=0,0,ROUND((1000+S104*10),0))</f>
        <v>1050</v>
      </c>
      <c r="M104" s="32">
        <f>+IF(OR(I104=0,L104=0),"N/F",(I104+L104))</f>
        <v>2125</v>
      </c>
      <c r="N104" s="9">
        <v>310</v>
      </c>
      <c r="O104" s="9">
        <f>+G104*60+H104</f>
        <v>295</v>
      </c>
      <c r="P104" s="9">
        <f>+N104-O104</f>
        <v>15</v>
      </c>
      <c r="Q104" s="9">
        <v>82</v>
      </c>
      <c r="R104" s="9">
        <f>+J104*60+K104</f>
        <v>77</v>
      </c>
      <c r="S104" s="9">
        <f>+Q104-R104</f>
        <v>5</v>
      </c>
    </row>
    <row r="105" spans="1:19" x14ac:dyDescent="0.4">
      <c r="A105" s="35" t="s">
        <v>246</v>
      </c>
      <c r="B105" s="9" t="s">
        <v>191</v>
      </c>
      <c r="C105" s="9" t="s">
        <v>192</v>
      </c>
      <c r="D105" s="9" t="s">
        <v>116</v>
      </c>
      <c r="E105" s="11" t="s">
        <v>301</v>
      </c>
      <c r="F105" s="21" t="s">
        <v>21</v>
      </c>
      <c r="G105" s="9">
        <v>5</v>
      </c>
      <c r="H105" s="9">
        <v>1</v>
      </c>
      <c r="I105" s="24">
        <f>IF(O105&lt;=0,0,ROUND((1000+P105*5),0))</f>
        <v>1045</v>
      </c>
      <c r="J105" s="9">
        <v>1</v>
      </c>
      <c r="K105" s="9">
        <v>14</v>
      </c>
      <c r="L105" s="26">
        <f>IF(R105&lt;=0,0,ROUND((1000+S105*10),0))</f>
        <v>1080</v>
      </c>
      <c r="M105" s="32">
        <f>+IF(OR(I105=0,L105=0),"N/F",(I105+L105))</f>
        <v>2125</v>
      </c>
      <c r="N105" s="9">
        <v>310</v>
      </c>
      <c r="O105" s="9">
        <f>+G105*60+H105</f>
        <v>301</v>
      </c>
      <c r="P105" s="9">
        <f>+N105-O105</f>
        <v>9</v>
      </c>
      <c r="Q105" s="9">
        <v>82</v>
      </c>
      <c r="R105" s="9">
        <f>+J105*60+K105</f>
        <v>74</v>
      </c>
      <c r="S105" s="9">
        <f>+Q105-R105</f>
        <v>8</v>
      </c>
    </row>
    <row r="106" spans="1:19" x14ac:dyDescent="0.4">
      <c r="A106" s="40"/>
      <c r="B106" s="9" t="s">
        <v>435</v>
      </c>
      <c r="C106" s="9" t="s">
        <v>436</v>
      </c>
      <c r="D106" s="9"/>
      <c r="E106" s="9" t="s">
        <v>437</v>
      </c>
      <c r="F106" s="21" t="s">
        <v>21</v>
      </c>
      <c r="G106" s="9">
        <v>5</v>
      </c>
      <c r="H106" s="9">
        <v>3</v>
      </c>
      <c r="I106" s="24">
        <f>IF(O106&lt;=0,0,ROUND((1000+P106*5),0))</f>
        <v>1035</v>
      </c>
      <c r="J106" s="9">
        <v>1</v>
      </c>
      <c r="K106" s="9">
        <v>17</v>
      </c>
      <c r="L106" s="26">
        <f>IF(R106&lt;=0,0,ROUND((1000+S106*10),0))</f>
        <v>1050</v>
      </c>
      <c r="M106" s="32">
        <f>+IF(OR(I106=0,L106=0),"N/F",(I106+L106))</f>
        <v>2085</v>
      </c>
      <c r="N106" s="9">
        <v>310</v>
      </c>
      <c r="O106" s="9">
        <f>+G106*60+H106</f>
        <v>303</v>
      </c>
      <c r="P106" s="9">
        <f>+N106-O106</f>
        <v>7</v>
      </c>
      <c r="Q106" s="9">
        <v>82</v>
      </c>
      <c r="R106" s="9">
        <f>+J106*60+K106</f>
        <v>77</v>
      </c>
      <c r="S106" s="9">
        <f>+Q106-R106</f>
        <v>5</v>
      </c>
    </row>
    <row r="107" spans="1:19" x14ac:dyDescent="0.4">
      <c r="A107" s="35" t="s">
        <v>248</v>
      </c>
      <c r="B107" s="9" t="s">
        <v>193</v>
      </c>
      <c r="C107" s="9" t="s">
        <v>194</v>
      </c>
      <c r="D107" s="9" t="s">
        <v>116</v>
      </c>
      <c r="E107" s="9" t="s">
        <v>195</v>
      </c>
      <c r="F107" s="21" t="s">
        <v>21</v>
      </c>
      <c r="G107" s="9">
        <v>5</v>
      </c>
      <c r="H107" s="9">
        <v>8</v>
      </c>
      <c r="I107" s="24">
        <f>IF(O107&lt;=0,0,ROUND((1000+P107*5),0))</f>
        <v>1010</v>
      </c>
      <c r="J107" s="9">
        <v>1</v>
      </c>
      <c r="K107" s="9">
        <v>16</v>
      </c>
      <c r="L107" s="26">
        <f>IF(R107&lt;=0,0,ROUND((1000+S107*10),0))</f>
        <v>1060</v>
      </c>
      <c r="M107" s="32">
        <f>+IF(OR(I107=0,L107=0),"N/F",(I107+L107))</f>
        <v>2070</v>
      </c>
      <c r="N107" s="9">
        <v>310</v>
      </c>
      <c r="O107" s="9">
        <f>+G107*60+H107</f>
        <v>308</v>
      </c>
      <c r="P107" s="9">
        <f>+N107-O107</f>
        <v>2</v>
      </c>
      <c r="Q107" s="9">
        <v>82</v>
      </c>
      <c r="R107" s="9">
        <f>+J107*60+K107</f>
        <v>76</v>
      </c>
      <c r="S107" s="9">
        <f>+Q107-R107</f>
        <v>6</v>
      </c>
    </row>
    <row r="108" spans="1:19" x14ac:dyDescent="0.4">
      <c r="A108" s="39" t="s">
        <v>446</v>
      </c>
      <c r="B108" s="9" t="s">
        <v>443</v>
      </c>
      <c r="C108" s="9" t="s">
        <v>444</v>
      </c>
      <c r="D108" s="9"/>
      <c r="E108" s="9" t="s">
        <v>445</v>
      </c>
      <c r="F108" s="21" t="s">
        <v>21</v>
      </c>
      <c r="G108" s="9">
        <v>5</v>
      </c>
      <c r="H108" s="9">
        <v>21</v>
      </c>
      <c r="I108" s="24">
        <f>IF(O108&lt;=0,0,ROUND((1000+P108*5),0))</f>
        <v>945</v>
      </c>
      <c r="J108" s="9">
        <v>1</v>
      </c>
      <c r="K108" s="9">
        <v>10</v>
      </c>
      <c r="L108" s="26">
        <f>IF(R108&lt;=0,0,ROUND((1000+S108*10),0))</f>
        <v>1120</v>
      </c>
      <c r="M108" s="32">
        <f>+IF(OR(I108=0,L108=0),"N/F",(I108+L108))</f>
        <v>2065</v>
      </c>
      <c r="N108" s="9">
        <v>310</v>
      </c>
      <c r="O108" s="9">
        <f>+G108*60+H108</f>
        <v>321</v>
      </c>
      <c r="P108" s="9">
        <f>+N108-O108</f>
        <v>-11</v>
      </c>
      <c r="Q108" s="9">
        <v>82</v>
      </c>
      <c r="R108" s="9">
        <f>+J108*60+K108</f>
        <v>70</v>
      </c>
      <c r="S108" s="9">
        <f>+Q108-R108</f>
        <v>12</v>
      </c>
    </row>
    <row r="109" spans="1:19" x14ac:dyDescent="0.4">
      <c r="A109" s="39" t="s">
        <v>442</v>
      </c>
      <c r="B109" s="9" t="s">
        <v>377</v>
      </c>
      <c r="C109" s="9" t="s">
        <v>440</v>
      </c>
      <c r="D109" s="9"/>
      <c r="E109" s="18" t="s">
        <v>441</v>
      </c>
      <c r="F109" s="21" t="s">
        <v>21</v>
      </c>
      <c r="G109" s="9">
        <v>5</v>
      </c>
      <c r="H109" s="9">
        <v>41</v>
      </c>
      <c r="I109" s="24">
        <f>IF(O109&lt;=0,0,ROUND((1000+P109*5),0))</f>
        <v>845</v>
      </c>
      <c r="J109" s="9">
        <v>1</v>
      </c>
      <c r="K109" s="9">
        <v>20</v>
      </c>
      <c r="L109" s="26">
        <f>IF(R109&lt;=0,0,ROUND((1000+S109*10),0))</f>
        <v>1020</v>
      </c>
      <c r="M109" s="32">
        <f>+IF(OR(I109=0,L109=0),"N/F",(I109+L109))</f>
        <v>1865</v>
      </c>
      <c r="N109" s="9">
        <v>310</v>
      </c>
      <c r="O109" s="9">
        <f>+G109*60+H109</f>
        <v>341</v>
      </c>
      <c r="P109" s="9">
        <f>+N109-O109</f>
        <v>-31</v>
      </c>
      <c r="Q109" s="9">
        <v>82</v>
      </c>
      <c r="R109" s="9">
        <f>+J109*60+K109</f>
        <v>80</v>
      </c>
      <c r="S109" s="9">
        <f>+Q109-R109</f>
        <v>2</v>
      </c>
    </row>
    <row r="110" spans="1:19" x14ac:dyDescent="0.4">
      <c r="A110" s="35" t="s">
        <v>250</v>
      </c>
      <c r="B110" s="9" t="s">
        <v>196</v>
      </c>
      <c r="C110" s="9" t="s">
        <v>197</v>
      </c>
      <c r="D110" s="9" t="s">
        <v>173</v>
      </c>
      <c r="E110" s="11" t="s">
        <v>298</v>
      </c>
      <c r="F110" s="21" t="s">
        <v>21</v>
      </c>
      <c r="G110" s="9">
        <v>5</v>
      </c>
      <c r="H110" s="9">
        <v>52</v>
      </c>
      <c r="I110" s="24">
        <f>IF(O110&lt;=0,0,ROUND((1000+P110*5),0))</f>
        <v>790</v>
      </c>
      <c r="J110" s="9">
        <v>1</v>
      </c>
      <c r="K110" s="9">
        <v>15</v>
      </c>
      <c r="L110" s="26">
        <f>IF(R110&lt;=0,0,ROUND((1000+S110*10),0))</f>
        <v>1070</v>
      </c>
      <c r="M110" s="32">
        <f>+IF(OR(I110=0,L110=0),"N/F",(I110+L110))</f>
        <v>1860</v>
      </c>
      <c r="N110" s="9">
        <v>310</v>
      </c>
      <c r="O110" s="9">
        <f>+G110*60+H110</f>
        <v>352</v>
      </c>
      <c r="P110" s="9">
        <f>+N110-O110</f>
        <v>-42</v>
      </c>
      <c r="Q110" s="9">
        <v>82</v>
      </c>
      <c r="R110" s="9">
        <f>+J110*60+K110</f>
        <v>75</v>
      </c>
      <c r="S110" s="9">
        <f>+Q110-R110</f>
        <v>7</v>
      </c>
    </row>
    <row r="111" spans="1:19" x14ac:dyDescent="0.4">
      <c r="A111" s="35" t="s">
        <v>247</v>
      </c>
      <c r="B111" s="9" t="s">
        <v>170</v>
      </c>
      <c r="C111" s="9" t="s">
        <v>198</v>
      </c>
      <c r="D111" s="9" t="s">
        <v>157</v>
      </c>
      <c r="E111" s="11" t="s">
        <v>298</v>
      </c>
      <c r="F111" s="21" t="s">
        <v>21</v>
      </c>
      <c r="G111" s="9">
        <v>5</v>
      </c>
      <c r="H111" s="9">
        <v>37</v>
      </c>
      <c r="I111" s="24">
        <f>IF(O111&lt;=0,0,ROUND((1000+P111*5),0))</f>
        <v>865</v>
      </c>
      <c r="J111" s="9">
        <v>1</v>
      </c>
      <c r="K111" s="9">
        <v>30</v>
      </c>
      <c r="L111" s="26">
        <f>IF(R111&lt;=0,0,ROUND((1000+S111*10),0))</f>
        <v>920</v>
      </c>
      <c r="M111" s="32">
        <f>+IF(OR(I111=0,L111=0),"N/F",(I111+L111))</f>
        <v>1785</v>
      </c>
      <c r="N111" s="9">
        <v>310</v>
      </c>
      <c r="O111" s="9">
        <f>+G111*60+H111</f>
        <v>337</v>
      </c>
      <c r="P111" s="9">
        <f>+N111-O111</f>
        <v>-27</v>
      </c>
      <c r="Q111" s="9">
        <v>82</v>
      </c>
      <c r="R111" s="9">
        <f>+J111*60+K111</f>
        <v>90</v>
      </c>
      <c r="S111" s="9">
        <f>+Q111-R111</f>
        <v>-8</v>
      </c>
    </row>
    <row r="112" spans="1:19" x14ac:dyDescent="0.4">
      <c r="A112" s="40"/>
      <c r="B112" s="9" t="s">
        <v>71</v>
      </c>
      <c r="C112" s="9" t="s">
        <v>438</v>
      </c>
      <c r="D112" s="9"/>
      <c r="E112" s="9" t="s">
        <v>439</v>
      </c>
      <c r="F112" s="21" t="s">
        <v>21</v>
      </c>
      <c r="G112" s="9">
        <v>6</v>
      </c>
      <c r="H112" s="9">
        <v>28</v>
      </c>
      <c r="I112" s="24">
        <f>IF(O112&lt;=0,0,ROUND((1000+P112*5),0))</f>
        <v>610</v>
      </c>
      <c r="J112" s="9">
        <v>1</v>
      </c>
      <c r="K112" s="9">
        <v>15</v>
      </c>
      <c r="L112" s="26">
        <f>IF(R112&lt;=0,0,ROUND((1000+S112*10),0))</f>
        <v>1070</v>
      </c>
      <c r="M112" s="32">
        <f>+IF(OR(I112=0,L112=0),"N/F",(I112+L112))</f>
        <v>1680</v>
      </c>
      <c r="N112" s="9">
        <v>310</v>
      </c>
      <c r="O112" s="9">
        <f>+G112*60+H112</f>
        <v>388</v>
      </c>
      <c r="P112" s="9">
        <f>+N112-O112</f>
        <v>-78</v>
      </c>
      <c r="Q112" s="9">
        <v>82</v>
      </c>
      <c r="R112" s="9">
        <f>+J112*60+K112</f>
        <v>75</v>
      </c>
      <c r="S112" s="9">
        <f>+Q112-R112</f>
        <v>7</v>
      </c>
    </row>
    <row r="113" spans="1:19" x14ac:dyDescent="0.4">
      <c r="A113" s="35" t="s">
        <v>249</v>
      </c>
      <c r="B113" s="9" t="s">
        <v>188</v>
      </c>
      <c r="C113" s="9" t="s">
        <v>189</v>
      </c>
      <c r="D113" s="9" t="s">
        <v>116</v>
      </c>
      <c r="E113" s="9" t="s">
        <v>190</v>
      </c>
      <c r="F113" s="21" t="s">
        <v>21</v>
      </c>
      <c r="G113" s="9">
        <v>5</v>
      </c>
      <c r="H113" s="9">
        <v>47</v>
      </c>
      <c r="I113" s="24">
        <f>IF(O113&lt;=0,0,ROUND((1000+P113*5),0))</f>
        <v>815</v>
      </c>
      <c r="J113" s="9">
        <v>1</v>
      </c>
      <c r="K113" s="9">
        <v>38</v>
      </c>
      <c r="L113" s="26">
        <f>IF(R113&lt;=0,0,ROUND((1000+S113*10),0))</f>
        <v>840</v>
      </c>
      <c r="M113" s="32">
        <f>+IF(OR(I113=0,L113=0),"N/F",(I113+L113))</f>
        <v>1655</v>
      </c>
      <c r="N113" s="9">
        <v>310</v>
      </c>
      <c r="O113" s="9">
        <f>+G113*60+H113</f>
        <v>347</v>
      </c>
      <c r="P113" s="9">
        <f>+N113-O113</f>
        <v>-37</v>
      </c>
      <c r="Q113" s="9">
        <v>82</v>
      </c>
      <c r="R113" s="9">
        <f>+J113*60+K113</f>
        <v>98</v>
      </c>
      <c r="S113" s="9">
        <f>+Q113-R113</f>
        <v>-16</v>
      </c>
    </row>
    <row r="114" spans="1:19" x14ac:dyDescent="0.4">
      <c r="A114" s="29" t="s">
        <v>297</v>
      </c>
      <c r="B114" s="9" t="s">
        <v>243</v>
      </c>
      <c r="C114" s="9" t="s">
        <v>244</v>
      </c>
      <c r="D114" s="9" t="s">
        <v>116</v>
      </c>
      <c r="E114" s="9" t="s">
        <v>245</v>
      </c>
      <c r="F114" s="21" t="s">
        <v>21</v>
      </c>
      <c r="G114" s="9">
        <v>5</v>
      </c>
      <c r="H114" s="9">
        <v>41</v>
      </c>
      <c r="I114" s="24">
        <f>IF(O114&lt;=0,0,ROUND((1000+P114*5),0))</f>
        <v>845</v>
      </c>
      <c r="J114" s="9">
        <v>1</v>
      </c>
      <c r="K114" s="9">
        <v>41</v>
      </c>
      <c r="L114" s="26">
        <f>IF(R114&lt;=0,0,ROUND((1000+S114*10),0))</f>
        <v>810</v>
      </c>
      <c r="M114" s="32">
        <f>+IF(OR(I114=0,L114=0),"N/F",(I114+L114))</f>
        <v>1655</v>
      </c>
      <c r="N114" s="9">
        <v>310</v>
      </c>
      <c r="O114" s="9">
        <f>+G114*60+H114</f>
        <v>341</v>
      </c>
      <c r="P114" s="9">
        <f>+N114-O114</f>
        <v>-31</v>
      </c>
      <c r="Q114" s="9">
        <v>82</v>
      </c>
      <c r="R114" s="9">
        <f>+J114*60+K114</f>
        <v>101</v>
      </c>
      <c r="S114" s="9">
        <f>+Q114-R114</f>
        <v>-19</v>
      </c>
    </row>
    <row r="115" spans="1:19" x14ac:dyDescent="0.4">
      <c r="A115" s="29" t="s">
        <v>295</v>
      </c>
      <c r="B115" s="9" t="s">
        <v>117</v>
      </c>
      <c r="C115" s="9" t="s">
        <v>118</v>
      </c>
      <c r="D115" s="34" t="s">
        <v>116</v>
      </c>
      <c r="E115" s="9" t="s">
        <v>300</v>
      </c>
      <c r="F115" s="21" t="s">
        <v>21</v>
      </c>
      <c r="G115" s="9">
        <v>5</v>
      </c>
      <c r="H115" s="9">
        <v>51</v>
      </c>
      <c r="I115" s="24">
        <f>IF(O115&lt;=0,0,ROUND((1000+P115*5),0))</f>
        <v>795</v>
      </c>
      <c r="J115" s="9">
        <v>2</v>
      </c>
      <c r="K115" s="9">
        <v>0</v>
      </c>
      <c r="L115" s="26">
        <f>IF(R115&lt;=0,0,ROUND((1000+S115*10),0))</f>
        <v>620</v>
      </c>
      <c r="M115" s="32">
        <f>+IF(OR(I115=0,L115=0),"N/F",(I115+L115))</f>
        <v>1415</v>
      </c>
      <c r="N115" s="9">
        <v>310</v>
      </c>
      <c r="O115" s="9">
        <f>+G115*60+H115</f>
        <v>351</v>
      </c>
      <c r="P115" s="9">
        <f>+N115-O115</f>
        <v>-41</v>
      </c>
      <c r="Q115" s="9">
        <v>82</v>
      </c>
      <c r="R115" s="9">
        <f>+J115*60+K115</f>
        <v>120</v>
      </c>
      <c r="S115" s="9">
        <f>+Q115-R115</f>
        <v>-38</v>
      </c>
    </row>
    <row r="116" spans="1:19" x14ac:dyDescent="0.4">
      <c r="A116" s="40"/>
      <c r="B116" s="9" t="s">
        <v>430</v>
      </c>
      <c r="C116" s="9" t="s">
        <v>431</v>
      </c>
      <c r="D116" s="67"/>
      <c r="E116" s="68" t="s">
        <v>432</v>
      </c>
      <c r="F116" s="21" t="s">
        <v>21</v>
      </c>
      <c r="G116" s="9">
        <v>6</v>
      </c>
      <c r="H116" s="9">
        <v>30</v>
      </c>
      <c r="I116" s="24">
        <f>IF(O116&lt;=0,0,ROUND((1000+P116*5),0))</f>
        <v>600</v>
      </c>
      <c r="J116" s="9">
        <v>1</v>
      </c>
      <c r="K116" s="9">
        <v>53</v>
      </c>
      <c r="L116" s="26">
        <f>IF(R116&lt;=0,0,ROUND((1000+S116*10),0))</f>
        <v>690</v>
      </c>
      <c r="M116" s="32">
        <f>+IF(OR(I116=0,L116=0),"N/F",(I116+L116))</f>
        <v>1290</v>
      </c>
      <c r="N116" s="9">
        <v>310</v>
      </c>
      <c r="O116" s="9">
        <f>+G116*60+H116</f>
        <v>390</v>
      </c>
      <c r="P116" s="9">
        <f>+N116-O116</f>
        <v>-80</v>
      </c>
      <c r="Q116" s="9">
        <v>82</v>
      </c>
      <c r="R116" s="9">
        <f>+J116*60+K116</f>
        <v>113</v>
      </c>
      <c r="S116" s="9">
        <f>+Q116-R116</f>
        <v>-31</v>
      </c>
    </row>
    <row r="117" spans="1:19" x14ac:dyDescent="0.4">
      <c r="A117" s="40"/>
      <c r="B117" s="9" t="s">
        <v>433</v>
      </c>
      <c r="C117" s="9" t="s">
        <v>328</v>
      </c>
      <c r="D117" s="34"/>
      <c r="E117" s="11" t="s">
        <v>434</v>
      </c>
      <c r="F117" s="21" t="s">
        <v>21</v>
      </c>
      <c r="G117" s="9">
        <v>6</v>
      </c>
      <c r="H117" s="9">
        <v>18</v>
      </c>
      <c r="I117" s="24">
        <f>IF(O117&lt;=0,0,ROUND((1000+P117*5),0))</f>
        <v>660</v>
      </c>
      <c r="J117" s="9">
        <v>1</v>
      </c>
      <c r="K117" s="9">
        <v>59</v>
      </c>
      <c r="L117" s="26">
        <f>IF(R117&lt;=0,0,ROUND((1000+S117*10),0))</f>
        <v>630</v>
      </c>
      <c r="M117" s="32">
        <f>+IF(OR(I117=0,L117=0),"N/F",(I117+L117))</f>
        <v>1290</v>
      </c>
      <c r="N117" s="9">
        <v>310</v>
      </c>
      <c r="O117" s="9">
        <f>+G117*60+H117</f>
        <v>378</v>
      </c>
      <c r="P117" s="9">
        <f>+N117-O117</f>
        <v>-68</v>
      </c>
      <c r="Q117" s="9">
        <v>82</v>
      </c>
      <c r="R117" s="9">
        <f>+J117*60+K117</f>
        <v>119</v>
      </c>
      <c r="S117" s="9">
        <f>+Q117-R117</f>
        <v>-37</v>
      </c>
    </row>
    <row r="118" spans="1:19" x14ac:dyDescent="0.4">
      <c r="A118" s="49" t="s">
        <v>2</v>
      </c>
      <c r="B118" s="50" t="s">
        <v>1</v>
      </c>
      <c r="C118" s="50" t="s">
        <v>0</v>
      </c>
      <c r="D118" s="10"/>
      <c r="E118" s="50" t="s">
        <v>40</v>
      </c>
      <c r="F118" s="51" t="s">
        <v>12</v>
      </c>
      <c r="G118" s="50" t="s">
        <v>6</v>
      </c>
      <c r="H118" s="50"/>
      <c r="I118" s="50"/>
      <c r="J118" s="50" t="s">
        <v>7</v>
      </c>
      <c r="K118" s="50"/>
      <c r="L118" s="50"/>
      <c r="M118" s="59" t="s">
        <v>5</v>
      </c>
      <c r="N118" s="1" t="s">
        <v>9</v>
      </c>
      <c r="O118" s="1" t="s">
        <v>6</v>
      </c>
      <c r="P118" s="1" t="s">
        <v>6</v>
      </c>
      <c r="Q118" s="1" t="s">
        <v>10</v>
      </c>
      <c r="R118" s="1" t="s">
        <v>7</v>
      </c>
      <c r="S118" s="2" t="s">
        <v>7</v>
      </c>
    </row>
    <row r="119" spans="1:19" x14ac:dyDescent="0.4">
      <c r="A119" s="49"/>
      <c r="B119" s="50"/>
      <c r="C119" s="50"/>
      <c r="D119" s="10" t="str">
        <f>$D$6</f>
        <v>School/Club</v>
      </c>
      <c r="E119" s="50"/>
      <c r="F119" s="51"/>
      <c r="G119" s="10" t="s">
        <v>3</v>
      </c>
      <c r="H119" s="10" t="s">
        <v>4</v>
      </c>
      <c r="I119" s="25" t="s">
        <v>8</v>
      </c>
      <c r="J119" s="10" t="s">
        <v>3</v>
      </c>
      <c r="K119" s="10" t="s">
        <v>4</v>
      </c>
      <c r="L119" s="25" t="s">
        <v>8</v>
      </c>
      <c r="M119" s="59"/>
      <c r="N119" s="1">
        <v>1000</v>
      </c>
      <c r="O119" s="1" t="s">
        <v>4</v>
      </c>
      <c r="P119" s="1" t="s">
        <v>11</v>
      </c>
      <c r="Q119" s="1">
        <v>1000</v>
      </c>
      <c r="R119" s="1" t="s">
        <v>4</v>
      </c>
      <c r="S119" s="2" t="s">
        <v>11</v>
      </c>
    </row>
    <row r="120" spans="1:19" x14ac:dyDescent="0.4">
      <c r="A120" s="29" t="s">
        <v>304</v>
      </c>
      <c r="B120" s="9" t="s">
        <v>241</v>
      </c>
      <c r="C120" s="9" t="s">
        <v>239</v>
      </c>
      <c r="D120" s="9" t="s">
        <v>168</v>
      </c>
      <c r="E120" s="11" t="s">
        <v>242</v>
      </c>
      <c r="F120" s="21" t="s">
        <v>22</v>
      </c>
      <c r="G120" s="9">
        <v>4</v>
      </c>
      <c r="H120" s="9">
        <v>40</v>
      </c>
      <c r="I120" s="24">
        <f>IF(O120&lt;=0,0,ROUND((1000+P120*5),0))</f>
        <v>720</v>
      </c>
      <c r="J120" s="9"/>
      <c r="K120" s="9"/>
      <c r="L120" s="26">
        <f>IF(R120&lt;=0,0,ROUND((1000+S120*10),0))</f>
        <v>0</v>
      </c>
      <c r="M120" s="32" t="str">
        <f>+IF(OR(I120=0,L120=0),"N/F",(I120+L120))</f>
        <v>N/F</v>
      </c>
      <c r="N120" s="9">
        <v>224</v>
      </c>
      <c r="O120" s="9">
        <f>+G120*60+H120</f>
        <v>280</v>
      </c>
      <c r="P120" s="9">
        <f>+N120-O120</f>
        <v>-56</v>
      </c>
      <c r="Q120" s="9">
        <v>85</v>
      </c>
      <c r="R120" s="9">
        <f>+J120*60+K120</f>
        <v>0</v>
      </c>
      <c r="S120" s="9">
        <f>+Q120-R120</f>
        <v>85</v>
      </c>
    </row>
    <row r="121" spans="1:19" x14ac:dyDescent="0.4">
      <c r="A121" s="39" t="s">
        <v>468</v>
      </c>
      <c r="B121" s="9" t="s">
        <v>458</v>
      </c>
      <c r="C121" s="9" t="s">
        <v>459</v>
      </c>
      <c r="D121" s="9"/>
      <c r="E121" s="9" t="s">
        <v>460</v>
      </c>
      <c r="F121" s="21" t="s">
        <v>22</v>
      </c>
      <c r="G121" s="9">
        <v>3</v>
      </c>
      <c r="H121" s="9">
        <v>30</v>
      </c>
      <c r="I121" s="24">
        <f>IF(O121&lt;=0,0,ROUND((1000+P121*5),0))</f>
        <v>1070</v>
      </c>
      <c r="J121" s="9">
        <v>1</v>
      </c>
      <c r="K121" s="9">
        <v>14</v>
      </c>
      <c r="L121" s="26">
        <f>IF(R121&lt;=0,0,ROUND((1000+S121*10),0))</f>
        <v>1110</v>
      </c>
      <c r="M121" s="32">
        <f>+IF(OR(I121=0,L121=0),"N/F",(I121+L121))</f>
        <v>2180</v>
      </c>
      <c r="N121" s="9">
        <v>224</v>
      </c>
      <c r="O121" s="9">
        <f>+G121*60+H121</f>
        <v>210</v>
      </c>
      <c r="P121" s="9">
        <f>+N121-O121</f>
        <v>14</v>
      </c>
      <c r="Q121" s="9">
        <v>85</v>
      </c>
      <c r="R121" s="9">
        <f>+J121*60+K121</f>
        <v>74</v>
      </c>
      <c r="S121" s="9">
        <f>+Q121-R121</f>
        <v>11</v>
      </c>
    </row>
    <row r="122" spans="1:19" x14ac:dyDescent="0.4">
      <c r="A122" s="39" t="s">
        <v>467</v>
      </c>
      <c r="B122" s="9" t="s">
        <v>456</v>
      </c>
      <c r="C122" s="9" t="s">
        <v>457</v>
      </c>
      <c r="D122" s="9"/>
      <c r="E122" s="11" t="s">
        <v>301</v>
      </c>
      <c r="F122" s="21" t="s">
        <v>22</v>
      </c>
      <c r="G122" s="9">
        <v>3</v>
      </c>
      <c r="H122" s="9">
        <v>32</v>
      </c>
      <c r="I122" s="24">
        <f>IF(O122&lt;=0,0,ROUND((1000+P122*5),0))</f>
        <v>1060</v>
      </c>
      <c r="J122" s="9">
        <v>1</v>
      </c>
      <c r="K122" s="9">
        <v>18</v>
      </c>
      <c r="L122" s="26">
        <f>IF(R122&lt;=0,0,ROUND((1000+S122*10),0))</f>
        <v>1070</v>
      </c>
      <c r="M122" s="32">
        <f>+IF(OR(I122=0,L122=0),"N/F",(I122+L122))</f>
        <v>2130</v>
      </c>
      <c r="N122" s="9">
        <v>224</v>
      </c>
      <c r="O122" s="9">
        <f>+G122*60+H122</f>
        <v>212</v>
      </c>
      <c r="P122" s="9">
        <f>+N122-O122</f>
        <v>12</v>
      </c>
      <c r="Q122" s="9">
        <v>85</v>
      </c>
      <c r="R122" s="9">
        <f>+J122*60+K122</f>
        <v>78</v>
      </c>
      <c r="S122" s="9">
        <f>+Q122-R122</f>
        <v>7</v>
      </c>
    </row>
    <row r="123" spans="1:19" x14ac:dyDescent="0.4">
      <c r="A123" s="29" t="s">
        <v>303</v>
      </c>
      <c r="B123" s="9" t="s">
        <v>124</v>
      </c>
      <c r="C123" s="9" t="s">
        <v>125</v>
      </c>
      <c r="D123" s="9" t="s">
        <v>122</v>
      </c>
      <c r="E123" s="9" t="s">
        <v>126</v>
      </c>
      <c r="F123" s="21" t="s">
        <v>22</v>
      </c>
      <c r="G123" s="9">
        <v>3</v>
      </c>
      <c r="H123" s="9">
        <v>40</v>
      </c>
      <c r="I123" s="24">
        <f>IF(O123&lt;=0,0,ROUND((1000+P123*5),0))</f>
        <v>1020</v>
      </c>
      <c r="J123" s="9">
        <v>1</v>
      </c>
      <c r="K123" s="9">
        <v>16</v>
      </c>
      <c r="L123" s="26">
        <f>IF(R123&lt;=0,0,ROUND((1000+S123*10),0))</f>
        <v>1090</v>
      </c>
      <c r="M123" s="32">
        <f>+IF(OR(I123=0,L123=0),"N/F",(I123+L123))</f>
        <v>2110</v>
      </c>
      <c r="N123" s="9">
        <v>224</v>
      </c>
      <c r="O123" s="9">
        <f>+G123*60+H123</f>
        <v>220</v>
      </c>
      <c r="P123" s="9">
        <f>+N123-O123</f>
        <v>4</v>
      </c>
      <c r="Q123" s="9">
        <v>85</v>
      </c>
      <c r="R123" s="9">
        <f>+J123*60+K123</f>
        <v>76</v>
      </c>
      <c r="S123" s="9">
        <f>+Q123-R123</f>
        <v>9</v>
      </c>
    </row>
    <row r="124" spans="1:19" x14ac:dyDescent="0.4">
      <c r="A124" s="39" t="s">
        <v>464</v>
      </c>
      <c r="B124" s="9" t="s">
        <v>447</v>
      </c>
      <c r="C124" s="9" t="s">
        <v>448</v>
      </c>
      <c r="D124" s="9"/>
      <c r="E124" s="11" t="s">
        <v>449</v>
      </c>
      <c r="F124" s="21" t="s">
        <v>22</v>
      </c>
      <c r="G124" s="9">
        <v>3</v>
      </c>
      <c r="H124" s="9">
        <v>23</v>
      </c>
      <c r="I124" s="24">
        <f>IF(O124&lt;=0,0,ROUND((1000+P124*5),0))</f>
        <v>1105</v>
      </c>
      <c r="J124" s="9">
        <v>1</v>
      </c>
      <c r="K124" s="9">
        <v>27</v>
      </c>
      <c r="L124" s="26">
        <f>IF(R124&lt;=0,0,ROUND((1000+S124*10),0))</f>
        <v>980</v>
      </c>
      <c r="M124" s="32">
        <f>+IF(OR(I124=0,L124=0),"N/F",(I124+L124))</f>
        <v>2085</v>
      </c>
      <c r="N124" s="9">
        <v>224</v>
      </c>
      <c r="O124" s="9">
        <f>+G124*60+H124</f>
        <v>203</v>
      </c>
      <c r="P124" s="9">
        <f>+N124-O124</f>
        <v>21</v>
      </c>
      <c r="Q124" s="9">
        <v>85</v>
      </c>
      <c r="R124" s="9">
        <f>+J124*60+K124</f>
        <v>87</v>
      </c>
      <c r="S124" s="9">
        <f>+Q124-R124</f>
        <v>-2</v>
      </c>
    </row>
    <row r="125" spans="1:19" x14ac:dyDescent="0.4">
      <c r="A125" s="39" t="s">
        <v>465</v>
      </c>
      <c r="B125" s="9" t="s">
        <v>451</v>
      </c>
      <c r="C125" s="9" t="s">
        <v>452</v>
      </c>
      <c r="D125" s="9"/>
      <c r="E125" s="11" t="s">
        <v>453</v>
      </c>
      <c r="F125" s="21" t="s">
        <v>22</v>
      </c>
      <c r="G125" s="9">
        <v>3</v>
      </c>
      <c r="H125" s="9">
        <v>39</v>
      </c>
      <c r="I125" s="24">
        <f>IF(O125&lt;=0,0,ROUND((1000+P125*5),0))</f>
        <v>1025</v>
      </c>
      <c r="J125" s="9">
        <v>1</v>
      </c>
      <c r="K125" s="9">
        <v>21</v>
      </c>
      <c r="L125" s="26">
        <f>IF(R125&lt;=0,0,ROUND((1000+S125*10),0))</f>
        <v>1040</v>
      </c>
      <c r="M125" s="32">
        <f>+IF(OR(I125=0,L125=0),"N/F",(I125+L125))</f>
        <v>2065</v>
      </c>
      <c r="N125" s="9">
        <v>224</v>
      </c>
      <c r="O125" s="9">
        <f>+G125*60+H125</f>
        <v>219</v>
      </c>
      <c r="P125" s="9">
        <f>+N125-O125</f>
        <v>5</v>
      </c>
      <c r="Q125" s="9">
        <v>85</v>
      </c>
      <c r="R125" s="9">
        <f>+J125*60+K125</f>
        <v>81</v>
      </c>
      <c r="S125" s="9">
        <f>+Q125-R125</f>
        <v>4</v>
      </c>
    </row>
    <row r="126" spans="1:19" x14ac:dyDescent="0.4">
      <c r="A126" s="40"/>
      <c r="B126" s="9" t="s">
        <v>461</v>
      </c>
      <c r="C126" s="9" t="s">
        <v>462</v>
      </c>
      <c r="D126" s="9"/>
      <c r="E126" s="9" t="s">
        <v>463</v>
      </c>
      <c r="F126" s="21" t="s">
        <v>22</v>
      </c>
      <c r="G126" s="9">
        <v>3</v>
      </c>
      <c r="H126" s="9">
        <v>46</v>
      </c>
      <c r="I126" s="24">
        <f>IF(O126&lt;=0,0,ROUND((1000+P126*5),0))</f>
        <v>990</v>
      </c>
      <c r="J126" s="9">
        <v>1</v>
      </c>
      <c r="K126" s="9">
        <v>22</v>
      </c>
      <c r="L126" s="26">
        <f>IF(R126&lt;=0,0,ROUND((1000+S126*10),0))</f>
        <v>1030</v>
      </c>
      <c r="M126" s="32">
        <f>+IF(OR(I126=0,L126=0),"N/F",(I126+L126))</f>
        <v>2020</v>
      </c>
      <c r="N126" s="9">
        <v>224</v>
      </c>
      <c r="O126" s="9">
        <f>+G126*60+H126</f>
        <v>226</v>
      </c>
      <c r="P126" s="9">
        <f>+N126-O126</f>
        <v>-2</v>
      </c>
      <c r="Q126" s="9">
        <v>85</v>
      </c>
      <c r="R126" s="9">
        <f>+J126*60+K126</f>
        <v>82</v>
      </c>
      <c r="S126" s="9">
        <f>+Q126-R126</f>
        <v>3</v>
      </c>
    </row>
    <row r="127" spans="1:19" x14ac:dyDescent="0.4">
      <c r="A127" s="29" t="s">
        <v>302</v>
      </c>
      <c r="B127" s="9" t="s">
        <v>119</v>
      </c>
      <c r="C127" s="9" t="s">
        <v>239</v>
      </c>
      <c r="D127" s="9" t="s">
        <v>168</v>
      </c>
      <c r="E127" s="9" t="s">
        <v>240</v>
      </c>
      <c r="F127" s="21" t="s">
        <v>22</v>
      </c>
      <c r="G127" s="9">
        <v>3</v>
      </c>
      <c r="H127" s="9">
        <v>45</v>
      </c>
      <c r="I127" s="24">
        <f>IF(O127&lt;=0,0,ROUND((1000+P127*5),0))</f>
        <v>995</v>
      </c>
      <c r="J127" s="9">
        <v>1</v>
      </c>
      <c r="K127" s="9">
        <v>24</v>
      </c>
      <c r="L127" s="26">
        <f>IF(R127&lt;=0,0,ROUND((1000+S127*10),0))</f>
        <v>1010</v>
      </c>
      <c r="M127" s="32">
        <f>+IF(OR(I127=0,L127=0),"N/F",(I127+L127))</f>
        <v>2005</v>
      </c>
      <c r="N127" s="9">
        <v>224</v>
      </c>
      <c r="O127" s="9">
        <f>+G127*60+H127</f>
        <v>225</v>
      </c>
      <c r="P127" s="9">
        <f>+N127-O127</f>
        <v>-1</v>
      </c>
      <c r="Q127" s="9">
        <v>85</v>
      </c>
      <c r="R127" s="9">
        <f>+J127*60+K127</f>
        <v>84</v>
      </c>
      <c r="S127" s="9">
        <f>+Q127-R127</f>
        <v>1</v>
      </c>
    </row>
    <row r="128" spans="1:19" x14ac:dyDescent="0.4">
      <c r="A128" s="29"/>
      <c r="B128" s="9" t="s">
        <v>119</v>
      </c>
      <c r="C128" s="9" t="s">
        <v>450</v>
      </c>
      <c r="D128" s="9"/>
      <c r="E128" s="11">
        <v>37836</v>
      </c>
      <c r="F128" s="21" t="s">
        <v>22</v>
      </c>
      <c r="G128" s="9">
        <v>3</v>
      </c>
      <c r="H128" s="9">
        <v>44</v>
      </c>
      <c r="I128" s="24">
        <f>IF(O128&lt;=0,0,ROUND((1000+P128*5),0))</f>
        <v>1000</v>
      </c>
      <c r="J128" s="9">
        <v>1</v>
      </c>
      <c r="K128" s="9">
        <v>27</v>
      </c>
      <c r="L128" s="26">
        <f>IF(R128&lt;=0,0,ROUND((1000+S128*10),0))</f>
        <v>980</v>
      </c>
      <c r="M128" s="32">
        <f>+IF(OR(I128=0,L128=0),"N/F",(I128+L128))</f>
        <v>1980</v>
      </c>
      <c r="N128" s="9">
        <v>224</v>
      </c>
      <c r="O128" s="9">
        <f>+G128*60+H128</f>
        <v>224</v>
      </c>
      <c r="P128" s="9">
        <f>+N128-O128</f>
        <v>0</v>
      </c>
      <c r="Q128" s="9">
        <v>85</v>
      </c>
      <c r="R128" s="9">
        <f>+J128*60+K128</f>
        <v>87</v>
      </c>
      <c r="S128" s="9">
        <f>+Q128-R128</f>
        <v>-2</v>
      </c>
    </row>
    <row r="129" spans="1:19" x14ac:dyDescent="0.4">
      <c r="A129" s="69" t="s">
        <v>466</v>
      </c>
      <c r="B129" s="9" t="s">
        <v>99</v>
      </c>
      <c r="C129" s="9" t="s">
        <v>454</v>
      </c>
      <c r="D129" s="9"/>
      <c r="E129" s="11" t="s">
        <v>455</v>
      </c>
      <c r="F129" s="21" t="s">
        <v>22</v>
      </c>
      <c r="G129" s="9">
        <v>4</v>
      </c>
      <c r="H129" s="9">
        <v>9</v>
      </c>
      <c r="I129" s="24">
        <f>IF(O129&lt;=0,0,ROUND((1000+P129*5),0))</f>
        <v>875</v>
      </c>
      <c r="J129" s="9">
        <v>1</v>
      </c>
      <c r="K129" s="9">
        <v>36</v>
      </c>
      <c r="L129" s="26">
        <f>IF(R129&lt;=0,0,ROUND((1000+S129*10),0))</f>
        <v>890</v>
      </c>
      <c r="M129" s="32">
        <f>+IF(OR(I129=0,L129=0),"N/F",(I129+L129))</f>
        <v>1765</v>
      </c>
      <c r="N129" s="9">
        <v>224</v>
      </c>
      <c r="O129" s="9">
        <f>+G129*60+H129</f>
        <v>249</v>
      </c>
      <c r="P129" s="9">
        <f>+N129-O129</f>
        <v>-25</v>
      </c>
      <c r="Q129" s="9">
        <v>85</v>
      </c>
      <c r="R129" s="9">
        <f>+J129*60+K129</f>
        <v>96</v>
      </c>
      <c r="S129" s="9">
        <f>+Q129-R129</f>
        <v>-11</v>
      </c>
    </row>
    <row r="130" spans="1:19" x14ac:dyDescent="0.4">
      <c r="A130" s="49" t="s">
        <v>2</v>
      </c>
      <c r="B130" s="50" t="s">
        <v>1</v>
      </c>
      <c r="C130" s="50" t="s">
        <v>0</v>
      </c>
      <c r="D130" s="10"/>
      <c r="E130" s="50" t="s">
        <v>39</v>
      </c>
      <c r="F130" s="51" t="s">
        <v>12</v>
      </c>
      <c r="G130" s="50" t="s">
        <v>6</v>
      </c>
      <c r="H130" s="50"/>
      <c r="I130" s="50"/>
      <c r="J130" s="50" t="s">
        <v>7</v>
      </c>
      <c r="K130" s="50"/>
      <c r="L130" s="50"/>
      <c r="M130" s="59" t="s">
        <v>5</v>
      </c>
      <c r="N130" s="1" t="s">
        <v>9</v>
      </c>
      <c r="O130" s="1" t="s">
        <v>6</v>
      </c>
      <c r="P130" s="1" t="s">
        <v>6</v>
      </c>
      <c r="Q130" s="1" t="s">
        <v>10</v>
      </c>
      <c r="R130" s="1" t="s">
        <v>7</v>
      </c>
      <c r="S130" s="2" t="s">
        <v>7</v>
      </c>
    </row>
    <row r="131" spans="1:19" x14ac:dyDescent="0.4">
      <c r="A131" s="49"/>
      <c r="B131" s="50"/>
      <c r="C131" s="50"/>
      <c r="D131" s="10" t="str">
        <f>$D$6</f>
        <v>School/Club</v>
      </c>
      <c r="E131" s="50"/>
      <c r="F131" s="51"/>
      <c r="G131" s="10" t="s">
        <v>3</v>
      </c>
      <c r="H131" s="10" t="s">
        <v>4</v>
      </c>
      <c r="I131" s="25" t="s">
        <v>8</v>
      </c>
      <c r="J131" s="10" t="s">
        <v>3</v>
      </c>
      <c r="K131" s="10" t="s">
        <v>4</v>
      </c>
      <c r="L131" s="25" t="s">
        <v>8</v>
      </c>
      <c r="M131" s="59"/>
      <c r="N131" s="1">
        <v>1000</v>
      </c>
      <c r="O131" s="1" t="s">
        <v>4</v>
      </c>
      <c r="P131" s="1" t="s">
        <v>11</v>
      </c>
      <c r="Q131" s="1">
        <v>1000</v>
      </c>
      <c r="R131" s="1" t="s">
        <v>4</v>
      </c>
      <c r="S131" s="2" t="s">
        <v>11</v>
      </c>
    </row>
    <row r="132" spans="1:19" x14ac:dyDescent="0.4">
      <c r="A132" s="39" t="s">
        <v>473</v>
      </c>
      <c r="B132" s="9" t="s">
        <v>135</v>
      </c>
      <c r="C132" s="9" t="s">
        <v>84</v>
      </c>
      <c r="D132" s="9" t="s">
        <v>116</v>
      </c>
      <c r="E132" s="9" t="s">
        <v>474</v>
      </c>
      <c r="F132" s="21" t="s">
        <v>23</v>
      </c>
      <c r="G132" s="9">
        <v>6</v>
      </c>
      <c r="H132" s="9">
        <v>50</v>
      </c>
      <c r="I132" s="24">
        <f>IF(O132&lt;=0,0,ROUND((1000+P132*5),0))</f>
        <v>905</v>
      </c>
      <c r="J132" s="9">
        <v>0</v>
      </c>
      <c r="K132" s="9">
        <v>57</v>
      </c>
      <c r="L132" s="26">
        <f>IF(R132&lt;=0,0,ROUND((1000+S132*10),0))</f>
        <v>1240</v>
      </c>
      <c r="M132" s="32">
        <f>+IF(OR(I132=0,L132=0),"N/F",(I132+L132))</f>
        <v>2145</v>
      </c>
      <c r="N132" s="9">
        <v>391</v>
      </c>
      <c r="O132" s="9">
        <f>+G132*60+H132</f>
        <v>410</v>
      </c>
      <c r="P132" s="9">
        <f>+N132-O132</f>
        <v>-19</v>
      </c>
      <c r="Q132" s="9">
        <v>81</v>
      </c>
      <c r="R132" s="9">
        <f>+J132*60+K132</f>
        <v>57</v>
      </c>
      <c r="S132" s="9">
        <f>+Q132-R132</f>
        <v>24</v>
      </c>
    </row>
    <row r="133" spans="1:19" x14ac:dyDescent="0.4">
      <c r="A133" s="29" t="s">
        <v>305</v>
      </c>
      <c r="B133" s="9" t="s">
        <v>96</v>
      </c>
      <c r="C133" s="9" t="s">
        <v>127</v>
      </c>
      <c r="D133" s="9" t="s">
        <v>116</v>
      </c>
      <c r="E133" s="9" t="s">
        <v>128</v>
      </c>
      <c r="F133" s="21" t="s">
        <v>23</v>
      </c>
      <c r="G133" s="9">
        <v>7</v>
      </c>
      <c r="H133" s="9">
        <v>3</v>
      </c>
      <c r="I133" s="24">
        <f>IF(O133&lt;=0,0,ROUND((1000+P133*5),0))</f>
        <v>840</v>
      </c>
      <c r="J133" s="9">
        <v>1</v>
      </c>
      <c r="K133" s="9">
        <v>16</v>
      </c>
      <c r="L133" s="26">
        <f>IF(R133&lt;=0,0,ROUND((1000+S133*10),0))</f>
        <v>1050</v>
      </c>
      <c r="M133" s="32">
        <f>+IF(OR(I133=0,L133=0),"N/F",(I133+L133))</f>
        <v>1890</v>
      </c>
      <c r="N133" s="9">
        <v>391</v>
      </c>
      <c r="O133" s="9">
        <f>+G133*60+H133</f>
        <v>423</v>
      </c>
      <c r="P133" s="9">
        <f>+N133-O133</f>
        <v>-32</v>
      </c>
      <c r="Q133" s="9">
        <v>81</v>
      </c>
      <c r="R133" s="9">
        <f>+J133*60+K133</f>
        <v>76</v>
      </c>
      <c r="S133" s="9">
        <f>+Q133-R133</f>
        <v>5</v>
      </c>
    </row>
    <row r="134" spans="1:19" x14ac:dyDescent="0.4">
      <c r="A134" s="29"/>
      <c r="B134" s="9" t="s">
        <v>470</v>
      </c>
      <c r="C134" s="9" t="s">
        <v>471</v>
      </c>
      <c r="D134" s="9"/>
      <c r="E134" s="18" t="s">
        <v>472</v>
      </c>
      <c r="F134" s="21" t="s">
        <v>23</v>
      </c>
      <c r="G134" s="9">
        <v>7</v>
      </c>
      <c r="H134" s="9">
        <v>3</v>
      </c>
      <c r="I134" s="24">
        <f>IF(O134&lt;=0,0,ROUND((1000+P134*5),0))</f>
        <v>840</v>
      </c>
      <c r="J134" s="9">
        <v>1</v>
      </c>
      <c r="K134" s="9">
        <v>24</v>
      </c>
      <c r="L134" s="26">
        <f>IF(R134&lt;=0,0,ROUND((1000+S134*10),0))</f>
        <v>970</v>
      </c>
      <c r="M134" s="32">
        <f>+IF(OR(I134=0,L134=0),"N/F",(I134+L134))</f>
        <v>1810</v>
      </c>
      <c r="N134" s="9">
        <v>391</v>
      </c>
      <c r="O134" s="9">
        <f>+G134*60+H134</f>
        <v>423</v>
      </c>
      <c r="P134" s="9">
        <f>+N134-O134</f>
        <v>-32</v>
      </c>
      <c r="Q134" s="9">
        <v>81</v>
      </c>
      <c r="R134" s="9">
        <f>+J134*60+K134</f>
        <v>84</v>
      </c>
      <c r="S134" s="9">
        <f>+Q134-R134</f>
        <v>-3</v>
      </c>
    </row>
    <row r="135" spans="1:19" x14ac:dyDescent="0.4">
      <c r="A135" s="29" t="s">
        <v>307</v>
      </c>
      <c r="B135" s="9" t="s">
        <v>105</v>
      </c>
      <c r="C135" s="9" t="s">
        <v>169</v>
      </c>
      <c r="D135" s="9" t="s">
        <v>59</v>
      </c>
      <c r="E135" s="11">
        <v>37197</v>
      </c>
      <c r="F135" s="21" t="s">
        <v>23</v>
      </c>
      <c r="G135" s="9">
        <v>7</v>
      </c>
      <c r="H135" s="9">
        <v>24</v>
      </c>
      <c r="I135" s="24">
        <f>IF(O135&lt;=0,0,ROUND((1000+P135*5),0))</f>
        <v>735</v>
      </c>
      <c r="J135" s="9">
        <v>1</v>
      </c>
      <c r="K135" s="9">
        <v>19</v>
      </c>
      <c r="L135" s="26">
        <f>IF(R135&lt;=0,0,ROUND((1000+S135*10),0))</f>
        <v>1020</v>
      </c>
      <c r="M135" s="32">
        <f>+IF(OR(I135=0,L135=0),"N/F",(I135+L135))</f>
        <v>1755</v>
      </c>
      <c r="N135" s="9">
        <v>391</v>
      </c>
      <c r="O135" s="9">
        <f>+G135*60+H135</f>
        <v>444</v>
      </c>
      <c r="P135" s="9">
        <f>+N135-O135</f>
        <v>-53</v>
      </c>
      <c r="Q135" s="9">
        <v>81</v>
      </c>
      <c r="R135" s="9">
        <f>+J135*60+K135</f>
        <v>79</v>
      </c>
      <c r="S135" s="9">
        <f>+Q135-R135</f>
        <v>2</v>
      </c>
    </row>
    <row r="136" spans="1:19" x14ac:dyDescent="0.4">
      <c r="A136" s="29" t="s">
        <v>306</v>
      </c>
      <c r="B136" s="9" t="s">
        <v>129</v>
      </c>
      <c r="C136" s="9" t="s">
        <v>130</v>
      </c>
      <c r="D136" s="67" t="s">
        <v>116</v>
      </c>
      <c r="E136" s="64" t="s">
        <v>131</v>
      </c>
      <c r="F136" s="21" t="s">
        <v>23</v>
      </c>
      <c r="G136" s="9">
        <v>7</v>
      </c>
      <c r="H136" s="9">
        <v>41</v>
      </c>
      <c r="I136" s="24">
        <f>IF(O136&lt;=0,0,ROUND((1000+P136*5),0))</f>
        <v>650</v>
      </c>
      <c r="J136" s="9">
        <v>1</v>
      </c>
      <c r="K136" s="9">
        <v>16</v>
      </c>
      <c r="L136" s="26">
        <f>IF(R136&lt;=0,0,ROUND((1000+S136*10),0))</f>
        <v>1050</v>
      </c>
      <c r="M136" s="32">
        <f>+IF(OR(I136=0,L136=0),"N/F",(I136+L136))</f>
        <v>1700</v>
      </c>
      <c r="N136" s="9">
        <v>391</v>
      </c>
      <c r="O136" s="9">
        <f>+G136*60+H136</f>
        <v>461</v>
      </c>
      <c r="P136" s="9">
        <f>+N136-O136</f>
        <v>-70</v>
      </c>
      <c r="Q136" s="9">
        <v>81</v>
      </c>
      <c r="R136" s="9">
        <f>+J136*60+K136</f>
        <v>76</v>
      </c>
      <c r="S136" s="9">
        <f>+Q136-R136</f>
        <v>5</v>
      </c>
    </row>
    <row r="137" spans="1:19" x14ac:dyDescent="0.4">
      <c r="A137" s="40"/>
      <c r="B137" s="9"/>
      <c r="C137" s="9"/>
      <c r="D137" s="9"/>
      <c r="E137" s="9"/>
      <c r="F137" s="21"/>
      <c r="G137" s="9"/>
      <c r="H137" s="9"/>
      <c r="I137" s="24">
        <f>IF(O137&lt;=0,0,ROUND((1000+P137*5),0))</f>
        <v>0</v>
      </c>
      <c r="J137" s="9"/>
      <c r="K137" s="9"/>
      <c r="L137" s="26">
        <f>IF(R137&lt;=0,0,ROUND((1000+S137*10),0))</f>
        <v>0</v>
      </c>
      <c r="M137" s="32" t="str">
        <f>+IF(OR(I137=0,L137=0),"N/F",(I137+L137))</f>
        <v>N/F</v>
      </c>
      <c r="N137" s="9">
        <v>391</v>
      </c>
      <c r="O137" s="9">
        <f>+G137*60+H137</f>
        <v>0</v>
      </c>
      <c r="P137" s="9">
        <f t="shared" ref="P132:P137" si="2">+N137-O137</f>
        <v>391</v>
      </c>
      <c r="Q137" s="9">
        <v>81</v>
      </c>
      <c r="R137" s="9">
        <f>+J137*60+K137</f>
        <v>0</v>
      </c>
      <c r="S137" s="9">
        <v>81</v>
      </c>
    </row>
    <row r="138" spans="1:19" x14ac:dyDescent="0.4">
      <c r="A138" s="49" t="s">
        <v>2</v>
      </c>
      <c r="B138" s="50" t="s">
        <v>1</v>
      </c>
      <c r="C138" s="50" t="s">
        <v>0</v>
      </c>
      <c r="D138" s="10"/>
      <c r="E138" s="50" t="s">
        <v>39</v>
      </c>
      <c r="F138" s="51" t="s">
        <v>12</v>
      </c>
      <c r="G138" s="50" t="s">
        <v>6</v>
      </c>
      <c r="H138" s="50"/>
      <c r="I138" s="50"/>
      <c r="J138" s="50" t="s">
        <v>7</v>
      </c>
      <c r="K138" s="50"/>
      <c r="L138" s="50"/>
      <c r="M138" s="59" t="s">
        <v>5</v>
      </c>
      <c r="N138" s="1" t="s">
        <v>9</v>
      </c>
      <c r="O138" s="1" t="s">
        <v>6</v>
      </c>
      <c r="P138" s="1" t="s">
        <v>6</v>
      </c>
      <c r="Q138" s="1" t="s">
        <v>10</v>
      </c>
      <c r="R138" s="1" t="s">
        <v>7</v>
      </c>
      <c r="S138" s="2" t="s">
        <v>7</v>
      </c>
    </row>
    <row r="139" spans="1:19" x14ac:dyDescent="0.4">
      <c r="A139" s="49"/>
      <c r="B139" s="50"/>
      <c r="C139" s="50"/>
      <c r="D139" s="10" t="str">
        <f>$D$6</f>
        <v>School/Club</v>
      </c>
      <c r="E139" s="50"/>
      <c r="F139" s="51"/>
      <c r="G139" s="10" t="s">
        <v>3</v>
      </c>
      <c r="H139" s="10" t="s">
        <v>4</v>
      </c>
      <c r="I139" s="25" t="s">
        <v>8</v>
      </c>
      <c r="J139" s="10" t="s">
        <v>3</v>
      </c>
      <c r="K139" s="10" t="s">
        <v>4</v>
      </c>
      <c r="L139" s="25" t="s">
        <v>8</v>
      </c>
      <c r="M139" s="59"/>
      <c r="N139" s="1">
        <v>1000</v>
      </c>
      <c r="O139" s="1" t="s">
        <v>4</v>
      </c>
      <c r="P139" s="1" t="s">
        <v>11</v>
      </c>
      <c r="Q139" s="1">
        <v>1000</v>
      </c>
      <c r="R139" s="1" t="s">
        <v>4</v>
      </c>
      <c r="S139" s="2" t="s">
        <v>11</v>
      </c>
    </row>
    <row r="140" spans="1:19" x14ac:dyDescent="0.4">
      <c r="A140" s="39" t="s">
        <v>481</v>
      </c>
      <c r="B140" s="9" t="s">
        <v>475</v>
      </c>
      <c r="C140" s="9" t="s">
        <v>476</v>
      </c>
      <c r="D140" s="9"/>
      <c r="E140" s="18" t="s">
        <v>477</v>
      </c>
      <c r="F140" s="21" t="s">
        <v>24</v>
      </c>
      <c r="G140" s="9">
        <v>3</v>
      </c>
      <c r="H140" s="9">
        <v>57</v>
      </c>
      <c r="I140" s="24">
        <f>IF(O140&lt;=0,0,ROUND((1000+P140*5),0))</f>
        <v>935</v>
      </c>
      <c r="J140" s="9">
        <v>1</v>
      </c>
      <c r="K140" s="9">
        <v>8</v>
      </c>
      <c r="L140" s="26">
        <f>IF(R140&lt;=0,0,ROUND((1000+S140*10),0))</f>
        <v>1170</v>
      </c>
      <c r="M140" s="32">
        <f>+IF(OR(I140=0,L140=0),"N/F",(I140+L140))</f>
        <v>2105</v>
      </c>
      <c r="N140" s="9">
        <v>224</v>
      </c>
      <c r="O140" s="9">
        <f>+G140*60+H140</f>
        <v>237</v>
      </c>
      <c r="P140" s="9">
        <f>+N140-O140</f>
        <v>-13</v>
      </c>
      <c r="Q140" s="9">
        <v>85</v>
      </c>
      <c r="R140" s="9">
        <f>+J140*60+K140</f>
        <v>68</v>
      </c>
      <c r="S140" s="9">
        <f>+Q140-R140</f>
        <v>17</v>
      </c>
    </row>
    <row r="141" spans="1:19" x14ac:dyDescent="0.4">
      <c r="A141" s="39" t="s">
        <v>482</v>
      </c>
      <c r="B141" s="9" t="s">
        <v>478</v>
      </c>
      <c r="C141" s="9" t="s">
        <v>479</v>
      </c>
      <c r="D141" s="34"/>
      <c r="E141" s="11" t="s">
        <v>480</v>
      </c>
      <c r="F141" s="21" t="s">
        <v>24</v>
      </c>
      <c r="G141" s="9">
        <v>3</v>
      </c>
      <c r="H141" s="9">
        <v>58</v>
      </c>
      <c r="I141" s="24">
        <f>IF(O141&lt;=0,0,ROUND((1000+P141*5),0))</f>
        <v>930</v>
      </c>
      <c r="J141" s="9">
        <v>1</v>
      </c>
      <c r="K141" s="9">
        <v>11</v>
      </c>
      <c r="L141" s="26">
        <f>IF(R141&lt;=0,0,ROUND((1000+S141*10),0))</f>
        <v>1140</v>
      </c>
      <c r="M141" s="32">
        <f>+IF(OR(I141=0,L141=0),"N/F",(I141+L141))</f>
        <v>2070</v>
      </c>
      <c r="N141" s="9">
        <v>224</v>
      </c>
      <c r="O141" s="9">
        <f>+G141*60+H141</f>
        <v>238</v>
      </c>
      <c r="P141" s="9">
        <f>+N141-O141</f>
        <v>-14</v>
      </c>
      <c r="Q141" s="9">
        <v>85</v>
      </c>
      <c r="R141" s="9">
        <f>+J141*60+K141</f>
        <v>71</v>
      </c>
      <c r="S141" s="9">
        <f>+Q141-R141</f>
        <v>14</v>
      </c>
    </row>
    <row r="142" spans="1:19" x14ac:dyDescent="0.4">
      <c r="A142" s="29" t="s">
        <v>308</v>
      </c>
      <c r="B142" s="9" t="s">
        <v>124</v>
      </c>
      <c r="C142" s="9" t="s">
        <v>132</v>
      </c>
      <c r="D142" s="67" t="s">
        <v>122</v>
      </c>
      <c r="E142" s="64" t="s">
        <v>133</v>
      </c>
      <c r="F142" s="21" t="s">
        <v>24</v>
      </c>
      <c r="G142" s="9">
        <v>3</v>
      </c>
      <c r="H142" s="9">
        <v>46</v>
      </c>
      <c r="I142" s="24">
        <f>IF(O142&lt;=0,0,ROUND((1000+P142*5),0))</f>
        <v>990</v>
      </c>
      <c r="J142" s="9">
        <v>1</v>
      </c>
      <c r="K142" s="9">
        <v>24</v>
      </c>
      <c r="L142" s="26">
        <f>IF(R142&lt;=0,0,ROUND((1000+S142*10),0))</f>
        <v>1010</v>
      </c>
      <c r="M142" s="32">
        <f>+IF(OR(I142=0,L142=0),"N/F",(I142+L142))</f>
        <v>2000</v>
      </c>
      <c r="N142" s="9">
        <v>224</v>
      </c>
      <c r="O142" s="9">
        <f>+G142*60+H142</f>
        <v>226</v>
      </c>
      <c r="P142" s="9">
        <f>+N142-O142</f>
        <v>-2</v>
      </c>
      <c r="Q142" s="9">
        <v>85</v>
      </c>
      <c r="R142" s="9">
        <f>+J142*60+K142</f>
        <v>84</v>
      </c>
      <c r="S142" s="9">
        <f>+Q142-R142</f>
        <v>1</v>
      </c>
    </row>
    <row r="143" spans="1:19" x14ac:dyDescent="0.4">
      <c r="A143" s="35" t="s">
        <v>253</v>
      </c>
      <c r="B143" s="9" t="s">
        <v>174</v>
      </c>
      <c r="C143" s="9" t="s">
        <v>175</v>
      </c>
      <c r="D143" s="34" t="s">
        <v>173</v>
      </c>
      <c r="E143" s="11" t="s">
        <v>252</v>
      </c>
      <c r="F143" s="21" t="s">
        <v>24</v>
      </c>
      <c r="G143" s="9">
        <v>4</v>
      </c>
      <c r="H143" s="9">
        <v>21</v>
      </c>
      <c r="I143" s="24">
        <f>IF(O143&lt;=0,0,ROUND((1000+P143*5),0))</f>
        <v>815</v>
      </c>
      <c r="J143" s="9">
        <v>1</v>
      </c>
      <c r="K143" s="9">
        <v>14</v>
      </c>
      <c r="L143" s="26">
        <f>IF(R143&lt;=0,0,ROUND((1000+S143*10),0))</f>
        <v>1110</v>
      </c>
      <c r="M143" s="32">
        <f>+IF(OR(I143=0,L143=0),"N/F",(I143+L143))</f>
        <v>1925</v>
      </c>
      <c r="N143" s="9">
        <v>224</v>
      </c>
      <c r="O143" s="9">
        <f>+G143*60+H143</f>
        <v>261</v>
      </c>
      <c r="P143" s="9">
        <f>+N143-O143</f>
        <v>-37</v>
      </c>
      <c r="Q143" s="9">
        <v>85</v>
      </c>
      <c r="R143" s="9">
        <f>+J143*60+K143</f>
        <v>74</v>
      </c>
      <c r="S143" s="9">
        <f>+Q143-R143</f>
        <v>11</v>
      </c>
    </row>
    <row r="144" spans="1:19" x14ac:dyDescent="0.4">
      <c r="A144" s="49" t="s">
        <v>2</v>
      </c>
      <c r="B144" s="50" t="s">
        <v>1</v>
      </c>
      <c r="C144" s="50" t="s">
        <v>0</v>
      </c>
      <c r="D144" s="10"/>
      <c r="E144" s="50" t="s">
        <v>38</v>
      </c>
      <c r="F144" s="51" t="s">
        <v>12</v>
      </c>
      <c r="G144" s="50" t="s">
        <v>6</v>
      </c>
      <c r="H144" s="50"/>
      <c r="I144" s="50"/>
      <c r="J144" s="50" t="s">
        <v>7</v>
      </c>
      <c r="K144" s="50"/>
      <c r="L144" s="50"/>
      <c r="M144" s="59" t="s">
        <v>5</v>
      </c>
      <c r="N144" s="1" t="s">
        <v>9</v>
      </c>
      <c r="O144" s="1" t="s">
        <v>6</v>
      </c>
      <c r="P144" s="1" t="s">
        <v>6</v>
      </c>
      <c r="Q144" s="1" t="s">
        <v>10</v>
      </c>
      <c r="R144" s="1" t="s">
        <v>7</v>
      </c>
      <c r="S144" s="2" t="s">
        <v>7</v>
      </c>
    </row>
    <row r="145" spans="1:20" x14ac:dyDescent="0.4">
      <c r="A145" s="49"/>
      <c r="B145" s="50"/>
      <c r="C145" s="50"/>
      <c r="D145" s="10" t="str">
        <f>$D$6</f>
        <v>School/Club</v>
      </c>
      <c r="E145" s="50"/>
      <c r="F145" s="51"/>
      <c r="G145" s="10" t="s">
        <v>3</v>
      </c>
      <c r="H145" s="10" t="s">
        <v>4</v>
      </c>
      <c r="I145" s="25" t="s">
        <v>8</v>
      </c>
      <c r="J145" s="10" t="s">
        <v>3</v>
      </c>
      <c r="K145" s="10" t="s">
        <v>4</v>
      </c>
      <c r="L145" s="25" t="s">
        <v>8</v>
      </c>
      <c r="M145" s="59"/>
      <c r="N145" s="1">
        <v>1000</v>
      </c>
      <c r="O145" s="1" t="s">
        <v>4</v>
      </c>
      <c r="P145" s="1" t="s">
        <v>11</v>
      </c>
      <c r="Q145" s="1">
        <v>1000</v>
      </c>
      <c r="R145" s="1" t="s">
        <v>4</v>
      </c>
      <c r="S145" s="2" t="s">
        <v>11</v>
      </c>
    </row>
    <row r="146" spans="1:20" x14ac:dyDescent="0.4">
      <c r="A146" s="35" t="s">
        <v>251</v>
      </c>
      <c r="B146" s="9" t="s">
        <v>170</v>
      </c>
      <c r="C146" s="9" t="s">
        <v>171</v>
      </c>
      <c r="D146" s="9" t="s">
        <v>172</v>
      </c>
      <c r="E146" s="11">
        <v>36834</v>
      </c>
      <c r="F146" s="21" t="s">
        <v>25</v>
      </c>
      <c r="G146" s="9">
        <v>7</v>
      </c>
      <c r="H146" s="9">
        <v>30</v>
      </c>
      <c r="I146" s="24">
        <f>IF(O146&lt;=0,0,ROUND((1000+P146*5),0))</f>
        <v>705</v>
      </c>
      <c r="J146" s="9">
        <v>1</v>
      </c>
      <c r="K146" s="9">
        <v>12</v>
      </c>
      <c r="L146" s="26">
        <f>IF(R146&lt;=0,0,ROUND((1000+S146*10),0))</f>
        <v>1090</v>
      </c>
      <c r="M146" s="32">
        <f>+IF(OR(I146=0,L146=0),"N/F",(I146+L146))</f>
        <v>1795</v>
      </c>
      <c r="N146" s="9">
        <v>391</v>
      </c>
      <c r="O146" s="9">
        <f>+G146*60+H146</f>
        <v>450</v>
      </c>
      <c r="P146" s="9">
        <f>+N146-O146</f>
        <v>-59</v>
      </c>
      <c r="Q146" s="9">
        <v>81</v>
      </c>
      <c r="R146" s="9">
        <f>+J146*60+K146</f>
        <v>72</v>
      </c>
      <c r="S146" s="9">
        <f>+Q146-R146</f>
        <v>9</v>
      </c>
    </row>
    <row r="147" spans="1:20" x14ac:dyDescent="0.4">
      <c r="A147" s="49" t="s">
        <v>2</v>
      </c>
      <c r="B147" s="50" t="s">
        <v>1</v>
      </c>
      <c r="C147" s="50" t="s">
        <v>0</v>
      </c>
      <c r="D147" s="10"/>
      <c r="E147" s="50" t="s">
        <v>38</v>
      </c>
      <c r="F147" s="51" t="s">
        <v>12</v>
      </c>
      <c r="G147" s="50" t="s">
        <v>6</v>
      </c>
      <c r="H147" s="50"/>
      <c r="I147" s="50"/>
      <c r="J147" s="50" t="s">
        <v>7</v>
      </c>
      <c r="K147" s="50"/>
      <c r="L147" s="50"/>
      <c r="M147" s="59" t="s">
        <v>5</v>
      </c>
      <c r="N147" s="1" t="s">
        <v>9</v>
      </c>
      <c r="O147" s="1" t="s">
        <v>6</v>
      </c>
      <c r="P147" s="1" t="s">
        <v>6</v>
      </c>
      <c r="Q147" s="1" t="s">
        <v>10</v>
      </c>
      <c r="R147" s="1" t="s">
        <v>7</v>
      </c>
      <c r="S147" s="2" t="s">
        <v>7</v>
      </c>
    </row>
    <row r="148" spans="1:20" x14ac:dyDescent="0.4">
      <c r="A148" s="49"/>
      <c r="B148" s="50"/>
      <c r="C148" s="50"/>
      <c r="D148" s="10" t="str">
        <f>$D$6</f>
        <v>School/Club</v>
      </c>
      <c r="E148" s="50"/>
      <c r="F148" s="51"/>
      <c r="G148" s="10" t="s">
        <v>3</v>
      </c>
      <c r="H148" s="10" t="s">
        <v>4</v>
      </c>
      <c r="I148" s="25" t="s">
        <v>8</v>
      </c>
      <c r="J148" s="10" t="s">
        <v>3</v>
      </c>
      <c r="K148" s="10" t="s">
        <v>4</v>
      </c>
      <c r="L148" s="25" t="s">
        <v>8</v>
      </c>
      <c r="M148" s="59"/>
      <c r="N148" s="1">
        <v>1000</v>
      </c>
      <c r="O148" s="1" t="s">
        <v>4</v>
      </c>
      <c r="P148" s="1" t="s">
        <v>11</v>
      </c>
      <c r="Q148" s="1">
        <v>1000</v>
      </c>
      <c r="R148" s="1" t="s">
        <v>4</v>
      </c>
      <c r="S148" s="2" t="s">
        <v>11</v>
      </c>
    </row>
    <row r="149" spans="1:20" x14ac:dyDescent="0.4">
      <c r="A149" s="35" t="s">
        <v>256</v>
      </c>
      <c r="B149" s="9" t="s">
        <v>199</v>
      </c>
      <c r="C149" s="9" t="s">
        <v>200</v>
      </c>
      <c r="D149" s="9" t="s">
        <v>176</v>
      </c>
      <c r="E149" s="9" t="s">
        <v>255</v>
      </c>
      <c r="F149" s="21" t="s">
        <v>26</v>
      </c>
      <c r="G149" s="9">
        <v>3</v>
      </c>
      <c r="H149" s="9">
        <v>25</v>
      </c>
      <c r="I149" s="24">
        <f>IF(O149&lt;=0,0,ROUND((1000+P149*5),0))</f>
        <v>1100</v>
      </c>
      <c r="J149" s="9">
        <v>1</v>
      </c>
      <c r="K149" s="9">
        <v>13</v>
      </c>
      <c r="L149" s="26">
        <f>IF(R149&lt;=0,0,ROUND((1000+S149*10),0))</f>
        <v>1130</v>
      </c>
      <c r="M149" s="32">
        <f>+IF(OR(I149=0,L149=0),"N/F",(I149+L149))</f>
        <v>2230</v>
      </c>
      <c r="N149" s="9">
        <v>225</v>
      </c>
      <c r="O149" s="9">
        <f>+G149*60+H149</f>
        <v>205</v>
      </c>
      <c r="P149" s="9">
        <f>+N149-O149</f>
        <v>20</v>
      </c>
      <c r="Q149" s="9">
        <v>86</v>
      </c>
      <c r="R149" s="9">
        <f>+J149*60+K149</f>
        <v>73</v>
      </c>
      <c r="S149" s="9">
        <f>+Q149-R149</f>
        <v>13</v>
      </c>
    </row>
    <row r="150" spans="1:20" x14ac:dyDescent="0.4">
      <c r="A150" s="35" t="s">
        <v>309</v>
      </c>
      <c r="B150" s="9" t="s">
        <v>79</v>
      </c>
      <c r="C150" s="9" t="s">
        <v>483</v>
      </c>
      <c r="D150" s="9" t="s">
        <v>167</v>
      </c>
      <c r="E150" s="11" t="s">
        <v>254</v>
      </c>
      <c r="F150" s="21" t="s">
        <v>26</v>
      </c>
      <c r="G150" s="9">
        <v>3</v>
      </c>
      <c r="H150" s="9">
        <v>39</v>
      </c>
      <c r="I150" s="24">
        <f>IF(O150&lt;=0,0,ROUND((1000+P150*5),0))</f>
        <v>1030</v>
      </c>
      <c r="J150" s="9">
        <v>1</v>
      </c>
      <c r="K150" s="9">
        <v>27</v>
      </c>
      <c r="L150" s="26">
        <f>IF(R150&lt;=0,0,ROUND((1000+S150*10),0))</f>
        <v>990</v>
      </c>
      <c r="M150" s="32">
        <f>+IF(OR(I150=0,L150=0),"N/F",(I150+L150))</f>
        <v>2020</v>
      </c>
      <c r="N150" s="9">
        <v>225</v>
      </c>
      <c r="O150" s="9">
        <f>+G150*60+H150</f>
        <v>219</v>
      </c>
      <c r="P150" s="9">
        <f>+N150-O150</f>
        <v>6</v>
      </c>
      <c r="Q150" s="9">
        <v>86</v>
      </c>
      <c r="R150" s="9">
        <f>+J150*60+K150</f>
        <v>87</v>
      </c>
      <c r="S150" s="9">
        <f>+Q150-R150</f>
        <v>-1</v>
      </c>
    </row>
    <row r="151" spans="1:20" x14ac:dyDescent="0.4">
      <c r="A151" s="49" t="s">
        <v>2</v>
      </c>
      <c r="B151" s="50" t="s">
        <v>1</v>
      </c>
      <c r="C151" s="50" t="s">
        <v>0</v>
      </c>
      <c r="D151" s="10"/>
      <c r="E151" s="50" t="s">
        <v>37</v>
      </c>
      <c r="F151" s="51" t="s">
        <v>12</v>
      </c>
      <c r="G151" s="50" t="s">
        <v>6</v>
      </c>
      <c r="H151" s="50"/>
      <c r="I151" s="50"/>
      <c r="J151" s="50" t="s">
        <v>7</v>
      </c>
      <c r="K151" s="50"/>
      <c r="L151" s="50"/>
      <c r="M151" s="59" t="s">
        <v>5</v>
      </c>
      <c r="N151" s="1" t="s">
        <v>9</v>
      </c>
      <c r="O151" s="1" t="s">
        <v>6</v>
      </c>
      <c r="P151" s="1" t="s">
        <v>6</v>
      </c>
      <c r="Q151" s="1" t="s">
        <v>10</v>
      </c>
      <c r="R151" s="1" t="s">
        <v>7</v>
      </c>
      <c r="S151" s="2" t="s">
        <v>7</v>
      </c>
    </row>
    <row r="152" spans="1:20" x14ac:dyDescent="0.4">
      <c r="A152" s="49"/>
      <c r="B152" s="50"/>
      <c r="C152" s="50"/>
      <c r="D152" s="10" t="str">
        <f>$D$6</f>
        <v>School/Club</v>
      </c>
      <c r="E152" s="50"/>
      <c r="F152" s="51"/>
      <c r="G152" s="10" t="s">
        <v>3</v>
      </c>
      <c r="H152" s="10" t="s">
        <v>4</v>
      </c>
      <c r="I152" s="25" t="s">
        <v>8</v>
      </c>
      <c r="J152" s="10" t="s">
        <v>3</v>
      </c>
      <c r="K152" s="10" t="s">
        <v>4</v>
      </c>
      <c r="L152" s="25" t="s">
        <v>8</v>
      </c>
      <c r="M152" s="59"/>
      <c r="N152" s="1">
        <v>1000</v>
      </c>
      <c r="O152" s="1" t="s">
        <v>4</v>
      </c>
      <c r="P152" s="1" t="s">
        <v>11</v>
      </c>
      <c r="Q152" s="1">
        <v>1000</v>
      </c>
      <c r="R152" s="1" t="s">
        <v>4</v>
      </c>
      <c r="S152" s="2" t="s">
        <v>11</v>
      </c>
    </row>
    <row r="153" spans="1:20" x14ac:dyDescent="0.4">
      <c r="A153" s="40"/>
      <c r="B153" s="9"/>
      <c r="C153" s="9"/>
      <c r="D153" s="9"/>
      <c r="E153" s="9"/>
      <c r="F153" s="21" t="s">
        <v>27</v>
      </c>
      <c r="G153" s="9"/>
      <c r="H153" s="9"/>
      <c r="I153" s="24">
        <f>IF(O153&lt;=0,0,ROUND((1000+P153*5),0))</f>
        <v>0</v>
      </c>
      <c r="J153" s="9"/>
      <c r="K153" s="9"/>
      <c r="L153" s="26">
        <f>IF(R153&lt;=0,0,ROUND((1000+S153*10),0))</f>
        <v>0</v>
      </c>
      <c r="M153" s="32" t="str">
        <f>+IF(OR(I153=0,L153=0),"N/F",(I153+L153))</f>
        <v>N/F</v>
      </c>
      <c r="N153" s="9">
        <v>385</v>
      </c>
      <c r="O153" s="9">
        <f>+G153*60+H153</f>
        <v>0</v>
      </c>
      <c r="P153" s="9">
        <f>+N153-O153</f>
        <v>385</v>
      </c>
      <c r="Q153" s="9">
        <v>81</v>
      </c>
      <c r="R153" s="9">
        <f>+J153*60+K153</f>
        <v>0</v>
      </c>
      <c r="S153" s="9">
        <f>+Q153-R153</f>
        <v>81</v>
      </c>
    </row>
    <row r="154" spans="1:20" x14ac:dyDescent="0.4">
      <c r="A154" s="49" t="s">
        <v>2</v>
      </c>
      <c r="B154" s="50" t="s">
        <v>1</v>
      </c>
      <c r="C154" s="50" t="s">
        <v>0</v>
      </c>
      <c r="D154" s="10"/>
      <c r="E154" s="50" t="s">
        <v>37</v>
      </c>
      <c r="F154" s="51" t="s">
        <v>12</v>
      </c>
      <c r="G154" s="50" t="s">
        <v>6</v>
      </c>
      <c r="H154" s="50"/>
      <c r="I154" s="50"/>
      <c r="J154" s="50" t="s">
        <v>7</v>
      </c>
      <c r="K154" s="50"/>
      <c r="L154" s="50"/>
      <c r="M154" s="59" t="s">
        <v>5</v>
      </c>
      <c r="N154" s="1" t="s">
        <v>9</v>
      </c>
      <c r="O154" s="1" t="s">
        <v>6</v>
      </c>
      <c r="P154" s="1" t="s">
        <v>6</v>
      </c>
      <c r="Q154" s="1" t="s">
        <v>10</v>
      </c>
      <c r="R154" s="1" t="s">
        <v>7</v>
      </c>
      <c r="S154" s="2" t="s">
        <v>7</v>
      </c>
    </row>
    <row r="155" spans="1:20" x14ac:dyDescent="0.4">
      <c r="A155" s="49"/>
      <c r="B155" s="50"/>
      <c r="C155" s="50"/>
      <c r="D155" s="10" t="str">
        <f>$D$6</f>
        <v>School/Club</v>
      </c>
      <c r="E155" s="50"/>
      <c r="F155" s="51"/>
      <c r="G155" s="10" t="s">
        <v>3</v>
      </c>
      <c r="H155" s="10" t="s">
        <v>4</v>
      </c>
      <c r="I155" s="25" t="s">
        <v>8</v>
      </c>
      <c r="J155" s="10" t="s">
        <v>3</v>
      </c>
      <c r="K155" s="10" t="s">
        <v>4</v>
      </c>
      <c r="L155" s="25" t="s">
        <v>8</v>
      </c>
      <c r="M155" s="59"/>
      <c r="N155" s="1">
        <v>1000</v>
      </c>
      <c r="O155" s="1" t="s">
        <v>4</v>
      </c>
      <c r="P155" s="1" t="s">
        <v>11</v>
      </c>
      <c r="Q155" s="1">
        <v>1000</v>
      </c>
      <c r="R155" s="1" t="s">
        <v>4</v>
      </c>
      <c r="S155" s="2" t="s">
        <v>11</v>
      </c>
    </row>
    <row r="156" spans="1:20" x14ac:dyDescent="0.4">
      <c r="A156" s="40"/>
      <c r="B156" s="9" t="s">
        <v>365</v>
      </c>
      <c r="C156" s="9" t="s">
        <v>484</v>
      </c>
      <c r="D156" s="9"/>
      <c r="E156" s="9" t="s">
        <v>485</v>
      </c>
      <c r="F156" s="21" t="s">
        <v>28</v>
      </c>
      <c r="G156" s="9">
        <v>3</v>
      </c>
      <c r="H156" s="9">
        <v>32</v>
      </c>
      <c r="I156" s="24">
        <f>IF(O156&lt;=0,0,ROUND((1000+P156*5),0))</f>
        <v>1065</v>
      </c>
      <c r="J156" s="9">
        <v>1</v>
      </c>
      <c r="K156" s="9">
        <v>13</v>
      </c>
      <c r="L156" s="26">
        <f>IF(R156&lt;=0,0,ROUND((1000+S156*10),0))</f>
        <v>1160</v>
      </c>
      <c r="M156" s="32">
        <f>+IF(OR(I156=0,L156=0),"N/F",(I156+L156))</f>
        <v>2225</v>
      </c>
      <c r="N156" s="9">
        <v>225</v>
      </c>
      <c r="O156" s="9">
        <f>+G156*60+H156</f>
        <v>212</v>
      </c>
      <c r="P156" s="9">
        <f>+N156-O156</f>
        <v>13</v>
      </c>
      <c r="Q156" s="9">
        <v>89</v>
      </c>
      <c r="R156" s="9">
        <f>+J156*60+K156</f>
        <v>73</v>
      </c>
      <c r="S156" s="9">
        <f>+Q156-R156</f>
        <v>16</v>
      </c>
    </row>
    <row r="157" spans="1:20" x14ac:dyDescent="0.4">
      <c r="A157" s="49" t="s">
        <v>2</v>
      </c>
      <c r="B157" s="50" t="s">
        <v>1</v>
      </c>
      <c r="C157" s="50" t="s">
        <v>0</v>
      </c>
      <c r="D157" s="10"/>
      <c r="E157" s="61" t="s">
        <v>50</v>
      </c>
      <c r="F157" s="51" t="s">
        <v>12</v>
      </c>
      <c r="G157" s="50" t="s">
        <v>6</v>
      </c>
      <c r="H157" s="50"/>
      <c r="I157" s="50"/>
      <c r="J157" s="50" t="s">
        <v>7</v>
      </c>
      <c r="K157" s="50"/>
      <c r="L157" s="50"/>
      <c r="M157" s="59" t="s">
        <v>5</v>
      </c>
      <c r="N157" s="1" t="s">
        <v>9</v>
      </c>
      <c r="O157" s="1" t="s">
        <v>6</v>
      </c>
      <c r="P157" s="1" t="s">
        <v>6</v>
      </c>
      <c r="Q157" s="1" t="s">
        <v>10</v>
      </c>
      <c r="R157" s="1" t="s">
        <v>7</v>
      </c>
      <c r="S157" s="2" t="s">
        <v>7</v>
      </c>
    </row>
    <row r="158" spans="1:20" x14ac:dyDescent="0.4">
      <c r="A158" s="49"/>
      <c r="B158" s="50"/>
      <c r="C158" s="50"/>
      <c r="D158" s="10" t="str">
        <f>$D$6</f>
        <v>School/Club</v>
      </c>
      <c r="E158" s="61"/>
      <c r="F158" s="51"/>
      <c r="G158" s="10" t="s">
        <v>3</v>
      </c>
      <c r="H158" s="10" t="s">
        <v>4</v>
      </c>
      <c r="I158" s="25" t="s">
        <v>8</v>
      </c>
      <c r="J158" s="10" t="s">
        <v>3</v>
      </c>
      <c r="K158" s="10" t="s">
        <v>4</v>
      </c>
      <c r="L158" s="25" t="s">
        <v>8</v>
      </c>
      <c r="M158" s="59"/>
      <c r="N158" s="1">
        <v>1000</v>
      </c>
      <c r="O158" s="1" t="s">
        <v>4</v>
      </c>
      <c r="P158" s="1" t="s">
        <v>11</v>
      </c>
      <c r="Q158" s="1">
        <v>1000</v>
      </c>
      <c r="R158" s="1" t="s">
        <v>4</v>
      </c>
      <c r="S158" s="2" t="s">
        <v>11</v>
      </c>
    </row>
    <row r="159" spans="1:20" x14ac:dyDescent="0.4">
      <c r="A159" s="41" t="s">
        <v>495</v>
      </c>
      <c r="B159" s="9" t="s">
        <v>142</v>
      </c>
      <c r="C159" s="9" t="s">
        <v>257</v>
      </c>
      <c r="D159" s="9"/>
      <c r="E159" s="11">
        <v>29117</v>
      </c>
      <c r="F159" s="21" t="s">
        <v>29</v>
      </c>
      <c r="G159" s="9">
        <v>3</v>
      </c>
      <c r="H159" s="9">
        <v>54</v>
      </c>
      <c r="I159" s="24">
        <f>IF(O159&lt;=0,0,ROUND((1000+P159*5),0))</f>
        <v>815</v>
      </c>
      <c r="J159" s="9">
        <v>1</v>
      </c>
      <c r="K159" s="9">
        <v>30</v>
      </c>
      <c r="L159" s="26">
        <f>IF(R159&lt;=0,0,ROUND((1000+S159*10),0))</f>
        <v>910</v>
      </c>
      <c r="M159" s="32">
        <f>+IF(OR(I159=0,L159=0),"N/F",(I159+L159))</f>
        <v>1725</v>
      </c>
      <c r="N159" s="9">
        <v>197</v>
      </c>
      <c r="O159" s="9">
        <f>+G159*60+H159</f>
        <v>234</v>
      </c>
      <c r="P159" s="9">
        <f t="shared" ref="P159" si="3">+N159-O159</f>
        <v>-37</v>
      </c>
      <c r="Q159" s="9">
        <v>81</v>
      </c>
      <c r="R159" s="9">
        <f>+J159*60+K159</f>
        <v>90</v>
      </c>
      <c r="S159" s="9">
        <f t="shared" ref="S159" si="4">+Q159-R159</f>
        <v>-9</v>
      </c>
      <c r="T159" s="3">
        <f>+INT(YEARFRAC('Age Calc'!B$6,Biathlon!E159,1))</f>
        <v>37</v>
      </c>
    </row>
    <row r="160" spans="1:20" x14ac:dyDescent="0.4">
      <c r="A160" s="49" t="s">
        <v>2</v>
      </c>
      <c r="B160" s="50" t="s">
        <v>1</v>
      </c>
      <c r="C160" s="50" t="s">
        <v>0</v>
      </c>
      <c r="D160" s="10"/>
      <c r="E160" s="61" t="s">
        <v>50</v>
      </c>
      <c r="F160" s="51" t="s">
        <v>12</v>
      </c>
      <c r="G160" s="50" t="s">
        <v>6</v>
      </c>
      <c r="H160" s="50"/>
      <c r="I160" s="50"/>
      <c r="J160" s="50" t="s">
        <v>7</v>
      </c>
      <c r="K160" s="50"/>
      <c r="L160" s="50"/>
      <c r="M160" s="59" t="s">
        <v>5</v>
      </c>
      <c r="N160" s="1" t="s">
        <v>9</v>
      </c>
      <c r="O160" s="1" t="s">
        <v>6</v>
      </c>
      <c r="P160" s="1" t="s">
        <v>6</v>
      </c>
      <c r="Q160" s="1" t="s">
        <v>10</v>
      </c>
      <c r="R160" s="1" t="s">
        <v>7</v>
      </c>
      <c r="S160" s="2" t="s">
        <v>7</v>
      </c>
    </row>
    <row r="161" spans="1:20" x14ac:dyDescent="0.4">
      <c r="A161" s="49"/>
      <c r="B161" s="50"/>
      <c r="C161" s="50"/>
      <c r="D161" s="10" t="str">
        <f>$D$6</f>
        <v>School/Club</v>
      </c>
      <c r="E161" s="61"/>
      <c r="F161" s="51"/>
      <c r="G161" s="10" t="s">
        <v>3</v>
      </c>
      <c r="H161" s="10" t="s">
        <v>4</v>
      </c>
      <c r="I161" s="25" t="s">
        <v>8</v>
      </c>
      <c r="J161" s="10" t="s">
        <v>3</v>
      </c>
      <c r="K161" s="10" t="s">
        <v>4</v>
      </c>
      <c r="L161" s="25" t="s">
        <v>8</v>
      </c>
      <c r="M161" s="59"/>
      <c r="N161" s="1">
        <v>1000</v>
      </c>
      <c r="O161" s="1" t="s">
        <v>4</v>
      </c>
      <c r="P161" s="1" t="s">
        <v>11</v>
      </c>
      <c r="Q161" s="1">
        <v>1000</v>
      </c>
      <c r="R161" s="1" t="s">
        <v>4</v>
      </c>
      <c r="S161" s="2" t="s">
        <v>11</v>
      </c>
    </row>
    <row r="162" spans="1:20" x14ac:dyDescent="0.4">
      <c r="A162" s="40"/>
      <c r="B162" s="9" t="s">
        <v>119</v>
      </c>
      <c r="C162" s="9" t="s">
        <v>486</v>
      </c>
      <c r="D162" s="9"/>
      <c r="E162" s="11">
        <v>28709</v>
      </c>
      <c r="F162" s="21" t="s">
        <v>30</v>
      </c>
      <c r="G162" s="9">
        <v>4</v>
      </c>
      <c r="H162" s="9">
        <v>14</v>
      </c>
      <c r="I162" s="24">
        <f>IF(O162&lt;=0,0,ROUND((1000+P162*5),0))</f>
        <v>855</v>
      </c>
      <c r="J162" s="9">
        <v>1</v>
      </c>
      <c r="K162" s="9">
        <v>45</v>
      </c>
      <c r="L162" s="26">
        <f>IF(R162&lt;=0,0,ROUND((1000+S162*10),0))</f>
        <v>850</v>
      </c>
      <c r="M162" s="32">
        <f>+IF(OR(I162=0,L162=0),"N/F",(I162+L162))</f>
        <v>1705</v>
      </c>
      <c r="N162" s="9">
        <v>225</v>
      </c>
      <c r="O162" s="9">
        <f>+G162*60+H162</f>
        <v>254</v>
      </c>
      <c r="P162" s="9">
        <f t="shared" ref="P162" si="5">+N162-O162</f>
        <v>-29</v>
      </c>
      <c r="Q162" s="9">
        <v>90</v>
      </c>
      <c r="R162" s="9">
        <f>+J162*60+K162</f>
        <v>105</v>
      </c>
      <c r="S162" s="9">
        <f t="shared" ref="S162" si="6">+Q162-R162</f>
        <v>-15</v>
      </c>
      <c r="T162" s="3">
        <f>+INT(YEARFRAC('Age Calc'!B$6,Biathlon!E162,1))</f>
        <v>39</v>
      </c>
    </row>
    <row r="163" spans="1:20" x14ac:dyDescent="0.4">
      <c r="A163" s="49" t="s">
        <v>2</v>
      </c>
      <c r="B163" s="50" t="s">
        <v>1</v>
      </c>
      <c r="C163" s="50" t="s">
        <v>0</v>
      </c>
      <c r="D163" s="10"/>
      <c r="E163" s="61" t="s">
        <v>51</v>
      </c>
      <c r="F163" s="51" t="s">
        <v>12</v>
      </c>
      <c r="G163" s="50" t="s">
        <v>6</v>
      </c>
      <c r="H163" s="50"/>
      <c r="I163" s="50"/>
      <c r="J163" s="50" t="s">
        <v>7</v>
      </c>
      <c r="K163" s="50"/>
      <c r="L163" s="50"/>
      <c r="M163" s="59" t="s">
        <v>5</v>
      </c>
      <c r="N163" s="1" t="s">
        <v>9</v>
      </c>
      <c r="O163" s="1" t="s">
        <v>6</v>
      </c>
      <c r="P163" s="1" t="s">
        <v>6</v>
      </c>
      <c r="Q163" s="1" t="s">
        <v>10</v>
      </c>
      <c r="R163" s="1" t="s">
        <v>7</v>
      </c>
      <c r="S163" s="2" t="s">
        <v>7</v>
      </c>
    </row>
    <row r="164" spans="1:20" x14ac:dyDescent="0.4">
      <c r="A164" s="49"/>
      <c r="B164" s="50"/>
      <c r="C164" s="50"/>
      <c r="D164" s="10" t="str">
        <f>$D$6</f>
        <v>School/Club</v>
      </c>
      <c r="E164" s="61"/>
      <c r="F164" s="51"/>
      <c r="G164" s="10" t="s">
        <v>3</v>
      </c>
      <c r="H164" s="10" t="s">
        <v>4</v>
      </c>
      <c r="I164" s="25" t="s">
        <v>8</v>
      </c>
      <c r="J164" s="10" t="s">
        <v>3</v>
      </c>
      <c r="K164" s="10" t="s">
        <v>4</v>
      </c>
      <c r="L164" s="25" t="s">
        <v>8</v>
      </c>
      <c r="M164" s="59"/>
      <c r="N164" s="1">
        <v>1000</v>
      </c>
      <c r="O164" s="1" t="s">
        <v>4</v>
      </c>
      <c r="P164" s="1" t="s">
        <v>11</v>
      </c>
      <c r="Q164" s="1">
        <v>1000</v>
      </c>
      <c r="R164" s="1" t="s">
        <v>4</v>
      </c>
      <c r="S164" s="2" t="s">
        <v>11</v>
      </c>
    </row>
    <row r="165" spans="1:20" x14ac:dyDescent="0.4">
      <c r="A165" s="29" t="s">
        <v>310</v>
      </c>
      <c r="B165" s="9" t="s">
        <v>76</v>
      </c>
      <c r="C165" s="9" t="s">
        <v>136</v>
      </c>
      <c r="D165" s="9"/>
      <c r="E165" s="11">
        <v>28009</v>
      </c>
      <c r="F165" s="21" t="s">
        <v>31</v>
      </c>
      <c r="G165" s="18">
        <v>2</v>
      </c>
      <c r="H165" s="18">
        <v>59</v>
      </c>
      <c r="I165" s="24">
        <f>IF(O165&lt;=0,0,ROUND((1000+P165*5),0))</f>
        <v>1125</v>
      </c>
      <c r="J165" s="18">
        <v>1</v>
      </c>
      <c r="K165" s="18">
        <v>20</v>
      </c>
      <c r="L165" s="26">
        <f>IF(R165&lt;=0,0,ROUND((1000+S165*10),0))</f>
        <v>1020</v>
      </c>
      <c r="M165" s="32">
        <f>+IF(OR(I165=0,L165=0),"N/F",(I165+L165))</f>
        <v>2145</v>
      </c>
      <c r="N165" s="9">
        <v>204</v>
      </c>
      <c r="O165" s="9">
        <f>+G165*60+H165</f>
        <v>179</v>
      </c>
      <c r="P165" s="9">
        <f>+N165-O165</f>
        <v>25</v>
      </c>
      <c r="Q165" s="9">
        <v>82</v>
      </c>
      <c r="R165" s="9">
        <f>+J165*60+K165</f>
        <v>80</v>
      </c>
      <c r="S165" s="9">
        <f>Q165-R165</f>
        <v>2</v>
      </c>
      <c r="T165" s="3">
        <f>+INT(YEARFRAC('Age Calc'!B$6,Biathlon!E165,1))</f>
        <v>40</v>
      </c>
    </row>
    <row r="166" spans="1:20" x14ac:dyDescent="0.4">
      <c r="A166" s="39" t="s">
        <v>492</v>
      </c>
      <c r="B166" s="9" t="s">
        <v>490</v>
      </c>
      <c r="C166" s="18" t="s">
        <v>491</v>
      </c>
      <c r="D166" s="9"/>
      <c r="E166" s="11">
        <v>26625</v>
      </c>
      <c r="F166" s="21" t="s">
        <v>31</v>
      </c>
      <c r="G166" s="9">
        <v>3</v>
      </c>
      <c r="H166" s="9">
        <v>22</v>
      </c>
      <c r="I166" s="24">
        <f>IF(O166&lt;=0,0,ROUND((1000+P166*5),0))</f>
        <v>1010</v>
      </c>
      <c r="J166" s="9">
        <v>1</v>
      </c>
      <c r="K166" s="9">
        <v>22</v>
      </c>
      <c r="L166" s="26">
        <f>IF(R166&lt;=0,0,ROUND((1000+S166*10),0))</f>
        <v>1000</v>
      </c>
      <c r="M166" s="32">
        <f>+IF(OR(I166=0,L166=0),"N/F",(I166+L166))</f>
        <v>2010</v>
      </c>
      <c r="N166" s="9">
        <v>204</v>
      </c>
      <c r="O166" s="9">
        <f>+G166*60+H166</f>
        <v>202</v>
      </c>
      <c r="P166" s="9">
        <f>+N166-O166</f>
        <v>2</v>
      </c>
      <c r="Q166" s="9">
        <v>82</v>
      </c>
      <c r="R166" s="9">
        <f>+J166*60+K166</f>
        <v>82</v>
      </c>
      <c r="S166" s="9">
        <f>Q166-R166</f>
        <v>0</v>
      </c>
      <c r="T166" s="3">
        <f>+INT(YEARFRAC('Age Calc'!B$6,Biathlon!E166,1))</f>
        <v>44</v>
      </c>
    </row>
    <row r="167" spans="1:20" x14ac:dyDescent="0.4">
      <c r="A167" s="39" t="s">
        <v>493</v>
      </c>
      <c r="B167" s="9" t="s">
        <v>420</v>
      </c>
      <c r="C167" s="9" t="s">
        <v>487</v>
      </c>
      <c r="D167" s="9"/>
      <c r="E167" s="11">
        <v>25854</v>
      </c>
      <c r="F167" s="21" t="s">
        <v>31</v>
      </c>
      <c r="G167" s="18">
        <v>3</v>
      </c>
      <c r="H167" s="18">
        <v>45</v>
      </c>
      <c r="I167" s="24">
        <f>IF(O167&lt;=0,0,ROUND((1000+P167*5),0))</f>
        <v>895</v>
      </c>
      <c r="J167" s="9">
        <v>1</v>
      </c>
      <c r="K167" s="9">
        <v>15</v>
      </c>
      <c r="L167" s="26">
        <f>IF(R167&lt;=0,0,ROUND((1000+S167*10),0))</f>
        <v>1070</v>
      </c>
      <c r="M167" s="32">
        <f>+IF(OR(I167=0,L167=0),"N/F",(I167+L167))</f>
        <v>1965</v>
      </c>
      <c r="N167" s="9">
        <v>204</v>
      </c>
      <c r="O167" s="9">
        <f>+G167*60+H167</f>
        <v>225</v>
      </c>
      <c r="P167" s="9">
        <f>+N167-O167</f>
        <v>-21</v>
      </c>
      <c r="Q167" s="9">
        <v>82</v>
      </c>
      <c r="R167" s="9">
        <f>+J167*60+K167</f>
        <v>75</v>
      </c>
      <c r="S167" s="9">
        <f>Q167-R167</f>
        <v>7</v>
      </c>
      <c r="T167" s="3">
        <f>+INT(YEARFRAC('Age Calc'!B$6,Biathlon!E167,1))</f>
        <v>46</v>
      </c>
    </row>
    <row r="168" spans="1:20" x14ac:dyDescent="0.4">
      <c r="A168" s="29"/>
      <c r="B168" s="9" t="s">
        <v>458</v>
      </c>
      <c r="C168" s="9" t="s">
        <v>192</v>
      </c>
      <c r="D168" s="9"/>
      <c r="E168" s="11">
        <v>28113</v>
      </c>
      <c r="F168" s="21" t="s">
        <v>31</v>
      </c>
      <c r="G168" s="9">
        <v>3</v>
      </c>
      <c r="H168" s="9">
        <v>43</v>
      </c>
      <c r="I168" s="24">
        <f>IF(O168&lt;=0,0,ROUND((1000+P168*5),0))</f>
        <v>905</v>
      </c>
      <c r="J168" s="9">
        <v>1</v>
      </c>
      <c r="K168" s="9">
        <v>17</v>
      </c>
      <c r="L168" s="26">
        <f>IF(R168&lt;=0,0,ROUND((1000+S168*10),0))</f>
        <v>1050</v>
      </c>
      <c r="M168" s="32">
        <f>+IF(OR(I168=0,L168=0),"N/F",(I168+L168))</f>
        <v>1955</v>
      </c>
      <c r="N168" s="9">
        <v>204</v>
      </c>
      <c r="O168" s="9">
        <f>+G168*60+H168</f>
        <v>223</v>
      </c>
      <c r="P168" s="9">
        <f>+N168-O168</f>
        <v>-19</v>
      </c>
      <c r="Q168" s="9">
        <v>82</v>
      </c>
      <c r="R168" s="9">
        <f>+J168*60+K168</f>
        <v>77</v>
      </c>
      <c r="S168" s="9">
        <f>Q168-R168</f>
        <v>5</v>
      </c>
      <c r="T168" s="3">
        <f>+INT(YEARFRAC('Age Calc'!B$6,Biathlon!E168,1))</f>
        <v>40</v>
      </c>
    </row>
    <row r="169" spans="1:20" x14ac:dyDescent="0.4">
      <c r="A169" s="66" t="s">
        <v>494</v>
      </c>
      <c r="B169" s="9" t="s">
        <v>488</v>
      </c>
      <c r="C169" s="64" t="s">
        <v>489</v>
      </c>
      <c r="D169" s="9"/>
      <c r="E169" s="11">
        <v>24937</v>
      </c>
      <c r="F169" s="21" t="s">
        <v>31</v>
      </c>
      <c r="G169" s="9">
        <v>3</v>
      </c>
      <c r="H169" s="9">
        <v>53</v>
      </c>
      <c r="I169" s="24">
        <f>IF(O169&lt;=0,0,ROUND((1000+P169*5),0))</f>
        <v>855</v>
      </c>
      <c r="J169" s="9">
        <v>1</v>
      </c>
      <c r="K169" s="9">
        <v>21</v>
      </c>
      <c r="L169" s="26">
        <f>IF(R169&lt;=0,0,ROUND((1000+S169*10),0))</f>
        <v>1010</v>
      </c>
      <c r="M169" s="32">
        <f>+IF(OR(I169=0,L169=0),"N/F",(I169+L169))</f>
        <v>1865</v>
      </c>
      <c r="N169" s="9">
        <v>204</v>
      </c>
      <c r="O169" s="9">
        <f>+G169*60+H169</f>
        <v>233</v>
      </c>
      <c r="P169" s="9">
        <f>+N169-O169</f>
        <v>-29</v>
      </c>
      <c r="Q169" s="9">
        <v>82</v>
      </c>
      <c r="R169" s="9">
        <f>+J169*60+K169</f>
        <v>81</v>
      </c>
      <c r="S169" s="9">
        <f>Q169-R169</f>
        <v>1</v>
      </c>
      <c r="T169" s="3">
        <f>+INT(YEARFRAC('Age Calc'!B$6,Biathlon!E169,1))</f>
        <v>49</v>
      </c>
    </row>
    <row r="170" spans="1:20" x14ac:dyDescent="0.4">
      <c r="A170" s="49" t="s">
        <v>2</v>
      </c>
      <c r="B170" s="50" t="s">
        <v>1</v>
      </c>
      <c r="C170" s="50" t="s">
        <v>0</v>
      </c>
      <c r="D170" s="10"/>
      <c r="E170" s="61" t="s">
        <v>51</v>
      </c>
      <c r="F170" s="51" t="s">
        <v>12</v>
      </c>
      <c r="G170" s="50" t="s">
        <v>6</v>
      </c>
      <c r="H170" s="50"/>
      <c r="I170" s="50"/>
      <c r="J170" s="50" t="s">
        <v>7</v>
      </c>
      <c r="K170" s="50"/>
      <c r="L170" s="50"/>
      <c r="M170" s="59" t="s">
        <v>5</v>
      </c>
      <c r="N170" s="1" t="s">
        <v>9</v>
      </c>
      <c r="O170" s="1" t="s">
        <v>6</v>
      </c>
      <c r="P170" s="1" t="s">
        <v>6</v>
      </c>
      <c r="Q170" s="1" t="s">
        <v>10</v>
      </c>
      <c r="R170" s="1" t="s">
        <v>7</v>
      </c>
      <c r="S170" s="2" t="s">
        <v>7</v>
      </c>
    </row>
    <row r="171" spans="1:20" x14ac:dyDescent="0.4">
      <c r="A171" s="49"/>
      <c r="B171" s="50"/>
      <c r="C171" s="50"/>
      <c r="D171" s="10" t="str">
        <f>$D$6</f>
        <v>School/Club</v>
      </c>
      <c r="E171" s="61"/>
      <c r="F171" s="51"/>
      <c r="G171" s="10" t="s">
        <v>3</v>
      </c>
      <c r="H171" s="10" t="s">
        <v>4</v>
      </c>
      <c r="I171" s="25" t="s">
        <v>8</v>
      </c>
      <c r="J171" s="10" t="s">
        <v>3</v>
      </c>
      <c r="K171" s="10" t="s">
        <v>4</v>
      </c>
      <c r="L171" s="25" t="s">
        <v>8</v>
      </c>
      <c r="M171" s="59"/>
      <c r="N171" s="1">
        <v>1000</v>
      </c>
      <c r="O171" s="1" t="s">
        <v>4</v>
      </c>
      <c r="P171" s="1" t="s">
        <v>11</v>
      </c>
      <c r="Q171" s="1">
        <v>1000</v>
      </c>
      <c r="R171" s="1" t="s">
        <v>4</v>
      </c>
      <c r="S171" s="2" t="s">
        <v>11</v>
      </c>
    </row>
    <row r="172" spans="1:20" x14ac:dyDescent="0.4">
      <c r="A172" s="40"/>
      <c r="B172" s="9"/>
      <c r="C172" s="9"/>
      <c r="D172" s="9"/>
      <c r="E172" s="9"/>
      <c r="F172" s="21" t="s">
        <v>32</v>
      </c>
      <c r="G172" s="9"/>
      <c r="H172" s="9"/>
      <c r="I172" s="24">
        <f>IF(O172&lt;=0,0,ROUND((1000+P172*5),0))</f>
        <v>0</v>
      </c>
      <c r="J172" s="9"/>
      <c r="K172" s="9"/>
      <c r="L172" s="26">
        <f>IF(R172&lt;=0,0,ROUND((1000+S172*10),0))</f>
        <v>0</v>
      </c>
      <c r="M172" s="32" t="str">
        <f>+IF(OR(I172=0,L172=0),"N/F",(I172+L172))</f>
        <v>N/F</v>
      </c>
      <c r="N172" s="9">
        <v>230</v>
      </c>
      <c r="O172" s="9">
        <f>+G172*60+H172</f>
        <v>0</v>
      </c>
      <c r="P172" s="9">
        <f>+N172-O172</f>
        <v>230</v>
      </c>
      <c r="Q172" s="9">
        <v>94</v>
      </c>
      <c r="R172" s="9">
        <f>+J172*60+K172</f>
        <v>0</v>
      </c>
      <c r="S172" s="9">
        <f>+Q172-R172</f>
        <v>94</v>
      </c>
      <c r="T172" s="3">
        <f>+INT(YEARFRAC('Age Calc'!B$6,Biathlon!E172,1))</f>
        <v>117</v>
      </c>
    </row>
    <row r="173" spans="1:20" x14ac:dyDescent="0.4">
      <c r="A173" s="49" t="s">
        <v>2</v>
      </c>
      <c r="B173" s="50" t="s">
        <v>1</v>
      </c>
      <c r="C173" s="50" t="s">
        <v>0</v>
      </c>
      <c r="D173" s="10"/>
      <c r="E173" s="61" t="s">
        <v>52</v>
      </c>
      <c r="F173" s="51" t="s">
        <v>12</v>
      </c>
      <c r="G173" s="50" t="s">
        <v>6</v>
      </c>
      <c r="H173" s="50"/>
      <c r="I173" s="50"/>
      <c r="J173" s="50" t="s">
        <v>7</v>
      </c>
      <c r="K173" s="50"/>
      <c r="L173" s="50"/>
      <c r="M173" s="59" t="s">
        <v>5</v>
      </c>
      <c r="N173" s="1" t="s">
        <v>9</v>
      </c>
      <c r="O173" s="1" t="s">
        <v>6</v>
      </c>
      <c r="P173" s="1" t="s">
        <v>6</v>
      </c>
      <c r="Q173" s="1" t="s">
        <v>10</v>
      </c>
      <c r="R173" s="1" t="s">
        <v>7</v>
      </c>
      <c r="S173" s="2" t="s">
        <v>7</v>
      </c>
    </row>
    <row r="174" spans="1:20" x14ac:dyDescent="0.4">
      <c r="A174" s="49"/>
      <c r="B174" s="50"/>
      <c r="C174" s="50"/>
      <c r="D174" s="10" t="str">
        <f>$D$6</f>
        <v>School/Club</v>
      </c>
      <c r="E174" s="61"/>
      <c r="F174" s="51"/>
      <c r="G174" s="10" t="s">
        <v>3</v>
      </c>
      <c r="H174" s="10" t="s">
        <v>4</v>
      </c>
      <c r="I174" s="25" t="s">
        <v>8</v>
      </c>
      <c r="J174" s="10" t="s">
        <v>3</v>
      </c>
      <c r="K174" s="10" t="s">
        <v>4</v>
      </c>
      <c r="L174" s="25" t="s">
        <v>8</v>
      </c>
      <c r="M174" s="59"/>
      <c r="N174" s="1">
        <v>1000</v>
      </c>
      <c r="O174" s="1" t="s">
        <v>4</v>
      </c>
      <c r="P174" s="1" t="s">
        <v>11</v>
      </c>
      <c r="Q174" s="1">
        <v>1000</v>
      </c>
      <c r="R174" s="1" t="s">
        <v>4</v>
      </c>
      <c r="S174" s="2" t="s">
        <v>11</v>
      </c>
    </row>
    <row r="175" spans="1:20" x14ac:dyDescent="0.4">
      <c r="A175" s="29" t="s">
        <v>311</v>
      </c>
      <c r="B175" s="9" t="s">
        <v>135</v>
      </c>
      <c r="C175" s="9" t="s">
        <v>137</v>
      </c>
      <c r="D175" s="9"/>
      <c r="E175" s="11">
        <v>23756</v>
      </c>
      <c r="F175" s="21" t="s">
        <v>33</v>
      </c>
      <c r="G175" s="9"/>
      <c r="H175" s="9"/>
      <c r="I175" s="24">
        <f>IF(O175&lt;=0,0,ROUND((1000+P175*5),0))</f>
        <v>0</v>
      </c>
      <c r="J175" s="9">
        <v>1</v>
      </c>
      <c r="K175" s="9">
        <v>34</v>
      </c>
      <c r="L175" s="26">
        <f>IF(R175&lt;=0,0,ROUND((1000+S175*10),0))</f>
        <v>980</v>
      </c>
      <c r="M175" s="32" t="str">
        <f>+IF(OR(I175=0,L175=0),"N/F",(I175+L175))</f>
        <v>N/F</v>
      </c>
      <c r="N175" s="9">
        <v>221</v>
      </c>
      <c r="O175" s="9">
        <f>+G175*60+H175</f>
        <v>0</v>
      </c>
      <c r="P175" s="9">
        <f>+N175-O175</f>
        <v>221</v>
      </c>
      <c r="Q175" s="9">
        <v>92</v>
      </c>
      <c r="R175" s="9">
        <f>+J175*60+K175</f>
        <v>94</v>
      </c>
      <c r="S175" s="9">
        <f>+Q175-R175</f>
        <v>-2</v>
      </c>
      <c r="T175" s="3">
        <f>+INT(YEARFRAC('Age Calc'!B$6,Biathlon!E175,1))</f>
        <v>52</v>
      </c>
    </row>
    <row r="176" spans="1:20" x14ac:dyDescent="0.4">
      <c r="A176" s="49" t="s">
        <v>2</v>
      </c>
      <c r="B176" s="50" t="s">
        <v>1</v>
      </c>
      <c r="C176" s="50" t="s">
        <v>0</v>
      </c>
      <c r="D176" s="10"/>
      <c r="E176" s="61" t="s">
        <v>52</v>
      </c>
      <c r="F176" s="51" t="s">
        <v>12</v>
      </c>
      <c r="G176" s="50" t="s">
        <v>6</v>
      </c>
      <c r="H176" s="50"/>
      <c r="I176" s="50"/>
      <c r="J176" s="50" t="s">
        <v>7</v>
      </c>
      <c r="K176" s="50"/>
      <c r="L176" s="50"/>
      <c r="M176" s="59" t="s">
        <v>5</v>
      </c>
      <c r="N176" s="1" t="s">
        <v>9</v>
      </c>
      <c r="O176" s="1" t="s">
        <v>6</v>
      </c>
      <c r="P176" s="1" t="s">
        <v>6</v>
      </c>
      <c r="Q176" s="1" t="s">
        <v>10</v>
      </c>
      <c r="R176" s="1" t="s">
        <v>7</v>
      </c>
      <c r="S176" s="2" t="s">
        <v>7</v>
      </c>
    </row>
    <row r="177" spans="1:20" x14ac:dyDescent="0.4">
      <c r="A177" s="49"/>
      <c r="B177" s="50"/>
      <c r="C177" s="50"/>
      <c r="D177" s="10" t="str">
        <f>$D$6</f>
        <v>School/Club</v>
      </c>
      <c r="E177" s="61"/>
      <c r="F177" s="51"/>
      <c r="G177" s="10" t="s">
        <v>3</v>
      </c>
      <c r="H177" s="10" t="s">
        <v>4</v>
      </c>
      <c r="I177" s="25" t="s">
        <v>8</v>
      </c>
      <c r="J177" s="10" t="s">
        <v>3</v>
      </c>
      <c r="K177" s="10" t="s">
        <v>4</v>
      </c>
      <c r="L177" s="25" t="s">
        <v>8</v>
      </c>
      <c r="M177" s="59"/>
      <c r="N177" s="1">
        <v>1000</v>
      </c>
      <c r="O177" s="1" t="s">
        <v>4</v>
      </c>
      <c r="P177" s="1" t="s">
        <v>11</v>
      </c>
      <c r="Q177" s="1">
        <v>1000</v>
      </c>
      <c r="R177" s="1" t="s">
        <v>4</v>
      </c>
      <c r="S177" s="2" t="s">
        <v>11</v>
      </c>
    </row>
    <row r="178" spans="1:20" x14ac:dyDescent="0.4">
      <c r="A178" s="40"/>
      <c r="B178" s="9"/>
      <c r="C178" s="9"/>
      <c r="D178" s="9"/>
      <c r="E178" s="9"/>
      <c r="F178" s="21" t="s">
        <v>34</v>
      </c>
      <c r="G178" s="9"/>
      <c r="H178" s="9"/>
      <c r="I178" s="24">
        <f>IF(O178&lt;=0,0,ROUND((1000+P178*5),0))</f>
        <v>0</v>
      </c>
      <c r="J178" s="9"/>
      <c r="K178" s="9"/>
      <c r="L178" s="26">
        <f>IF(R178&lt;=0,0,ROUND((1000+S178*10),0))</f>
        <v>0</v>
      </c>
      <c r="M178" s="32" t="str">
        <f>+IF(OR(I178=0,L178=0),"N/F",(I178+L178))</f>
        <v>N/F</v>
      </c>
      <c r="N178" s="9">
        <v>248</v>
      </c>
      <c r="O178" s="9">
        <f>+G178*60+H178</f>
        <v>0</v>
      </c>
      <c r="P178" s="9">
        <f>+N178-O178</f>
        <v>248</v>
      </c>
      <c r="Q178" s="9">
        <v>100</v>
      </c>
      <c r="R178" s="9">
        <f>+J178*60+K178</f>
        <v>0</v>
      </c>
      <c r="S178" s="9">
        <f>+Q178-R178</f>
        <v>100</v>
      </c>
      <c r="T178" s="3">
        <f>+INT(YEARFRAC('Age Calc'!B$6,Biathlon!E178,1))</f>
        <v>117</v>
      </c>
    </row>
    <row r="179" spans="1:20" x14ac:dyDescent="0.4">
      <c r="A179" s="49" t="s">
        <v>2</v>
      </c>
      <c r="B179" s="50" t="s">
        <v>1</v>
      </c>
      <c r="C179" s="50" t="s">
        <v>0</v>
      </c>
      <c r="D179" s="10"/>
      <c r="E179" s="61" t="s">
        <v>53</v>
      </c>
      <c r="F179" s="51" t="s">
        <v>12</v>
      </c>
      <c r="G179" s="50" t="s">
        <v>6</v>
      </c>
      <c r="H179" s="50"/>
      <c r="I179" s="50"/>
      <c r="J179" s="50" t="s">
        <v>7</v>
      </c>
      <c r="K179" s="50"/>
      <c r="L179" s="50"/>
      <c r="M179" s="59" t="s">
        <v>5</v>
      </c>
      <c r="N179" s="1" t="s">
        <v>9</v>
      </c>
      <c r="O179" s="1" t="s">
        <v>6</v>
      </c>
      <c r="P179" s="1" t="s">
        <v>6</v>
      </c>
      <c r="Q179" s="1" t="s">
        <v>10</v>
      </c>
      <c r="R179" s="1" t="s">
        <v>7</v>
      </c>
      <c r="S179" s="2" t="s">
        <v>7</v>
      </c>
    </row>
    <row r="180" spans="1:20" x14ac:dyDescent="0.4">
      <c r="A180" s="49"/>
      <c r="B180" s="50"/>
      <c r="C180" s="50"/>
      <c r="D180" s="10" t="str">
        <f>$D$6</f>
        <v>School/Club</v>
      </c>
      <c r="E180" s="61"/>
      <c r="F180" s="51"/>
      <c r="G180" s="10" t="s">
        <v>3</v>
      </c>
      <c r="H180" s="10" t="s">
        <v>4</v>
      </c>
      <c r="I180" s="25" t="s">
        <v>8</v>
      </c>
      <c r="J180" s="10" t="s">
        <v>3</v>
      </c>
      <c r="K180" s="10" t="s">
        <v>4</v>
      </c>
      <c r="L180" s="25" t="s">
        <v>8</v>
      </c>
      <c r="M180" s="59"/>
      <c r="N180" s="1">
        <v>1000</v>
      </c>
      <c r="O180" s="1" t="s">
        <v>4</v>
      </c>
      <c r="P180" s="1" t="s">
        <v>11</v>
      </c>
      <c r="Q180" s="1">
        <v>1000</v>
      </c>
      <c r="R180" s="1" t="s">
        <v>4</v>
      </c>
      <c r="S180" s="2" t="s">
        <v>11</v>
      </c>
    </row>
    <row r="181" spans="1:20" x14ac:dyDescent="0.4">
      <c r="A181" s="29" t="s">
        <v>312</v>
      </c>
      <c r="B181" s="9" t="s">
        <v>91</v>
      </c>
      <c r="C181" s="9" t="s">
        <v>134</v>
      </c>
      <c r="D181" s="9"/>
      <c r="E181" s="9"/>
      <c r="F181" s="21" t="s">
        <v>35</v>
      </c>
      <c r="G181" s="9">
        <v>2</v>
      </c>
      <c r="H181" s="9">
        <v>41</v>
      </c>
      <c r="I181" s="24">
        <f>IF(O181&lt;=0,0,ROUND((1000+P181*5),0))</f>
        <v>1130</v>
      </c>
      <c r="J181" s="9"/>
      <c r="K181" s="9">
        <v>39</v>
      </c>
      <c r="L181" s="26">
        <f>IF(R181&lt;=0,0,ROUND((1000+S181*16),0))</f>
        <v>1160</v>
      </c>
      <c r="M181" s="32">
        <f>+IF(OR(I181=0,L181=0),"N/F",(I181+L181))</f>
        <v>2290</v>
      </c>
      <c r="N181" s="9">
        <v>187</v>
      </c>
      <c r="O181" s="9">
        <f>+G181*60+H181</f>
        <v>161</v>
      </c>
      <c r="P181" s="9">
        <f t="shared" ref="P181" si="7">+N181-O181</f>
        <v>26</v>
      </c>
      <c r="Q181" s="9">
        <v>49</v>
      </c>
      <c r="R181" s="9">
        <f>+J181*60+K181</f>
        <v>39</v>
      </c>
      <c r="S181" s="9">
        <f t="shared" ref="S181" si="8">+Q181-R181</f>
        <v>10</v>
      </c>
      <c r="T181" s="3">
        <f>+INT(YEARFRAC('Age Calc'!B$6,Biathlon!E181,1))</f>
        <v>117</v>
      </c>
    </row>
    <row r="182" spans="1:20" x14ac:dyDescent="0.4">
      <c r="A182" s="49" t="s">
        <v>2</v>
      </c>
      <c r="B182" s="50" t="s">
        <v>1</v>
      </c>
      <c r="C182" s="50" t="s">
        <v>0</v>
      </c>
      <c r="D182" s="10"/>
      <c r="E182" s="61" t="s">
        <v>53</v>
      </c>
      <c r="F182" s="51" t="s">
        <v>12</v>
      </c>
      <c r="G182" s="50" t="s">
        <v>6</v>
      </c>
      <c r="H182" s="50"/>
      <c r="I182" s="50"/>
      <c r="J182" s="50" t="s">
        <v>7</v>
      </c>
      <c r="K182" s="50"/>
      <c r="L182" s="50"/>
      <c r="M182" s="59" t="s">
        <v>5</v>
      </c>
      <c r="N182" s="1" t="s">
        <v>9</v>
      </c>
      <c r="O182" s="1" t="s">
        <v>6</v>
      </c>
      <c r="P182" s="1" t="s">
        <v>6</v>
      </c>
      <c r="Q182" s="1" t="s">
        <v>10</v>
      </c>
      <c r="R182" s="1" t="s">
        <v>7</v>
      </c>
      <c r="S182" s="2" t="s">
        <v>7</v>
      </c>
    </row>
    <row r="183" spans="1:20" x14ac:dyDescent="0.4">
      <c r="A183" s="49"/>
      <c r="B183" s="50"/>
      <c r="C183" s="50"/>
      <c r="D183" s="10" t="str">
        <f>$D$6</f>
        <v>School/Club</v>
      </c>
      <c r="E183" s="61"/>
      <c r="F183" s="51"/>
      <c r="G183" s="10" t="s">
        <v>3</v>
      </c>
      <c r="H183" s="10" t="s">
        <v>4</v>
      </c>
      <c r="I183" s="25" t="s">
        <v>8</v>
      </c>
      <c r="J183" s="10" t="s">
        <v>3</v>
      </c>
      <c r="K183" s="10" t="s">
        <v>4</v>
      </c>
      <c r="L183" s="25" t="s">
        <v>8</v>
      </c>
      <c r="M183" s="59"/>
      <c r="N183" s="1">
        <v>1000</v>
      </c>
      <c r="O183" s="1" t="s">
        <v>4</v>
      </c>
      <c r="P183" s="1" t="s">
        <v>11</v>
      </c>
      <c r="Q183" s="1">
        <v>1000</v>
      </c>
      <c r="R183" s="1" t="s">
        <v>4</v>
      </c>
      <c r="S183" s="2" t="s">
        <v>11</v>
      </c>
    </row>
    <row r="184" spans="1:20" x14ac:dyDescent="0.4">
      <c r="A184" s="29" t="s">
        <v>313</v>
      </c>
      <c r="B184" s="9" t="s">
        <v>258</v>
      </c>
      <c r="C184" s="9" t="s">
        <v>259</v>
      </c>
      <c r="D184" s="9"/>
      <c r="E184" s="11">
        <v>17351</v>
      </c>
      <c r="F184" s="21" t="s">
        <v>36</v>
      </c>
      <c r="G184" s="9">
        <v>4</v>
      </c>
      <c r="H184" s="9">
        <v>1</v>
      </c>
      <c r="I184" s="24">
        <f>IF(O184&lt;=0,0,ROUND((1000+P184*5),0))</f>
        <v>975</v>
      </c>
      <c r="J184" s="9"/>
      <c r="K184" s="9">
        <v>54</v>
      </c>
      <c r="L184" s="26">
        <f>IF(R184&lt;=0,0,ROUND((1000+S184*16),0))</f>
        <v>968</v>
      </c>
      <c r="M184" s="32">
        <f>+IF(OR(I184=0,L184=0),"N/F",(I184+L184))</f>
        <v>1943</v>
      </c>
      <c r="N184" s="9">
        <v>236</v>
      </c>
      <c r="O184" s="9">
        <f>+G184*60+H184</f>
        <v>241</v>
      </c>
      <c r="P184" s="9">
        <f t="shared" ref="P184" si="9">+N184-O184</f>
        <v>-5</v>
      </c>
      <c r="Q184" s="9">
        <v>52</v>
      </c>
      <c r="R184" s="9">
        <f>+J184*60+K184</f>
        <v>54</v>
      </c>
      <c r="S184" s="9">
        <f t="shared" ref="S184" si="10">+Q184-R184</f>
        <v>-2</v>
      </c>
      <c r="T184" s="3">
        <f>+INT(YEARFRAC('Age Calc'!B$6,Biathlon!E184,1))</f>
        <v>70</v>
      </c>
    </row>
    <row r="185" spans="1:20" x14ac:dyDescent="0.4">
      <c r="A185" s="65"/>
    </row>
    <row r="186" spans="1:20" x14ac:dyDescent="0.4">
      <c r="A186" s="65"/>
    </row>
    <row r="187" spans="1:20" x14ac:dyDescent="0.4">
      <c r="A187" s="65"/>
    </row>
    <row r="188" spans="1:20" x14ac:dyDescent="0.4">
      <c r="A188" s="65"/>
    </row>
    <row r="189" spans="1:20" x14ac:dyDescent="0.4">
      <c r="A189" s="65"/>
    </row>
    <row r="190" spans="1:20" x14ac:dyDescent="0.4">
      <c r="A190" s="65"/>
    </row>
    <row r="191" spans="1:20" x14ac:dyDescent="0.4">
      <c r="A191" s="65"/>
    </row>
    <row r="192" spans="1:20" x14ac:dyDescent="0.4">
      <c r="A192" s="65"/>
    </row>
    <row r="193" spans="1:1" x14ac:dyDescent="0.4">
      <c r="A193" s="65"/>
    </row>
    <row r="194" spans="1:1" x14ac:dyDescent="0.4">
      <c r="A194" s="65"/>
    </row>
    <row r="195" spans="1:1" x14ac:dyDescent="0.4">
      <c r="A195" s="65"/>
    </row>
    <row r="196" spans="1:1" x14ac:dyDescent="0.4">
      <c r="A196" s="65"/>
    </row>
    <row r="197" spans="1:1" x14ac:dyDescent="0.4">
      <c r="A197" s="65"/>
    </row>
    <row r="198" spans="1:1" x14ac:dyDescent="0.4">
      <c r="A198" s="65"/>
    </row>
    <row r="199" spans="1:1" x14ac:dyDescent="0.4">
      <c r="A199" s="65"/>
    </row>
    <row r="200" spans="1:1" x14ac:dyDescent="0.4">
      <c r="A200" s="65"/>
    </row>
    <row r="201" spans="1:1" x14ac:dyDescent="0.4">
      <c r="A201" s="65"/>
    </row>
    <row r="202" spans="1:1" x14ac:dyDescent="0.4">
      <c r="A202" s="65"/>
    </row>
    <row r="203" spans="1:1" x14ac:dyDescent="0.4">
      <c r="A203" s="65"/>
    </row>
    <row r="204" spans="1:1" x14ac:dyDescent="0.4">
      <c r="A204" s="65"/>
    </row>
    <row r="205" spans="1:1" x14ac:dyDescent="0.4">
      <c r="A205" s="65"/>
    </row>
    <row r="206" spans="1:1" x14ac:dyDescent="0.4">
      <c r="A206" s="65"/>
    </row>
    <row r="207" spans="1:1" x14ac:dyDescent="0.4">
      <c r="A207" s="65"/>
    </row>
    <row r="208" spans="1:1" x14ac:dyDescent="0.4">
      <c r="A208" s="65"/>
    </row>
    <row r="209" spans="1:1" x14ac:dyDescent="0.4">
      <c r="A209" s="65"/>
    </row>
    <row r="210" spans="1:1" x14ac:dyDescent="0.4">
      <c r="A210" s="65"/>
    </row>
    <row r="211" spans="1:1" x14ac:dyDescent="0.4">
      <c r="A211" s="65"/>
    </row>
    <row r="212" spans="1:1" x14ac:dyDescent="0.4">
      <c r="A212" s="65"/>
    </row>
    <row r="213" spans="1:1" x14ac:dyDescent="0.4">
      <c r="A213" s="65"/>
    </row>
    <row r="214" spans="1:1" x14ac:dyDescent="0.4">
      <c r="A214" s="65"/>
    </row>
    <row r="215" spans="1:1" x14ac:dyDescent="0.4">
      <c r="A215" s="65"/>
    </row>
    <row r="216" spans="1:1" x14ac:dyDescent="0.4">
      <c r="A216" s="65"/>
    </row>
    <row r="217" spans="1:1" x14ac:dyDescent="0.4">
      <c r="A217" s="65"/>
    </row>
    <row r="218" spans="1:1" x14ac:dyDescent="0.4">
      <c r="A218" s="65"/>
    </row>
    <row r="219" spans="1:1" x14ac:dyDescent="0.4">
      <c r="A219" s="65"/>
    </row>
    <row r="220" spans="1:1" x14ac:dyDescent="0.4">
      <c r="A220" s="65"/>
    </row>
    <row r="221" spans="1:1" x14ac:dyDescent="0.4">
      <c r="A221" s="65"/>
    </row>
    <row r="222" spans="1:1" x14ac:dyDescent="0.4">
      <c r="A222" s="65"/>
    </row>
    <row r="223" spans="1:1" x14ac:dyDescent="0.4">
      <c r="A223" s="65"/>
    </row>
    <row r="224" spans="1:1" x14ac:dyDescent="0.4">
      <c r="A224" s="65"/>
    </row>
    <row r="225" spans="1:1" x14ac:dyDescent="0.4">
      <c r="A225" s="65"/>
    </row>
    <row r="226" spans="1:1" x14ac:dyDescent="0.4">
      <c r="A226" s="65"/>
    </row>
    <row r="227" spans="1:1" x14ac:dyDescent="0.4">
      <c r="A227" s="65"/>
    </row>
    <row r="228" spans="1:1" x14ac:dyDescent="0.4">
      <c r="A228" s="65"/>
    </row>
    <row r="229" spans="1:1" x14ac:dyDescent="0.4">
      <c r="A229" s="65"/>
    </row>
    <row r="230" spans="1:1" x14ac:dyDescent="0.4">
      <c r="A230" s="65"/>
    </row>
    <row r="231" spans="1:1" x14ac:dyDescent="0.4">
      <c r="A231" s="65"/>
    </row>
    <row r="232" spans="1:1" x14ac:dyDescent="0.4">
      <c r="A232" s="65"/>
    </row>
    <row r="233" spans="1:1" x14ac:dyDescent="0.4">
      <c r="A233" s="65"/>
    </row>
    <row r="234" spans="1:1" x14ac:dyDescent="0.4">
      <c r="A234" s="65"/>
    </row>
    <row r="235" spans="1:1" x14ac:dyDescent="0.4">
      <c r="A235" s="65"/>
    </row>
    <row r="236" spans="1:1" x14ac:dyDescent="0.4">
      <c r="A236" s="65"/>
    </row>
    <row r="237" spans="1:1" x14ac:dyDescent="0.4">
      <c r="A237" s="65"/>
    </row>
    <row r="238" spans="1:1" x14ac:dyDescent="0.4">
      <c r="A238" s="65"/>
    </row>
    <row r="239" spans="1:1" x14ac:dyDescent="0.4">
      <c r="A239" s="65"/>
    </row>
    <row r="240" spans="1:1" x14ac:dyDescent="0.4">
      <c r="A240" s="65"/>
    </row>
    <row r="241" spans="1:1" x14ac:dyDescent="0.4">
      <c r="A241" s="65"/>
    </row>
    <row r="242" spans="1:1" x14ac:dyDescent="0.4">
      <c r="A242" s="65"/>
    </row>
    <row r="243" spans="1:1" x14ac:dyDescent="0.4">
      <c r="A243" s="65"/>
    </row>
    <row r="244" spans="1:1" x14ac:dyDescent="0.4">
      <c r="A244" s="65"/>
    </row>
    <row r="245" spans="1:1" x14ac:dyDescent="0.4">
      <c r="A245" s="65"/>
    </row>
    <row r="246" spans="1:1" x14ac:dyDescent="0.4">
      <c r="A246" s="65"/>
    </row>
    <row r="247" spans="1:1" x14ac:dyDescent="0.4">
      <c r="A247" s="65"/>
    </row>
    <row r="248" spans="1:1" x14ac:dyDescent="0.4">
      <c r="A248" s="65"/>
    </row>
    <row r="249" spans="1:1" x14ac:dyDescent="0.4">
      <c r="A249" s="65"/>
    </row>
    <row r="250" spans="1:1" x14ac:dyDescent="0.4">
      <c r="A250" s="65"/>
    </row>
    <row r="251" spans="1:1" x14ac:dyDescent="0.4">
      <c r="A251" s="65"/>
    </row>
    <row r="252" spans="1:1" x14ac:dyDescent="0.4">
      <c r="A252" s="65"/>
    </row>
    <row r="253" spans="1:1" x14ac:dyDescent="0.4">
      <c r="A253" s="65"/>
    </row>
    <row r="254" spans="1:1" x14ac:dyDescent="0.4">
      <c r="A254" s="65"/>
    </row>
    <row r="255" spans="1:1" x14ac:dyDescent="0.4">
      <c r="A255" s="65"/>
    </row>
    <row r="256" spans="1:1" x14ac:dyDescent="0.4">
      <c r="A256" s="65"/>
    </row>
    <row r="257" spans="1:1" x14ac:dyDescent="0.4">
      <c r="A257" s="65"/>
    </row>
    <row r="258" spans="1:1" x14ac:dyDescent="0.4">
      <c r="A258" s="65"/>
    </row>
    <row r="259" spans="1:1" x14ac:dyDescent="0.4">
      <c r="A259" s="65"/>
    </row>
    <row r="260" spans="1:1" x14ac:dyDescent="0.4">
      <c r="A260" s="65"/>
    </row>
    <row r="261" spans="1:1" x14ac:dyDescent="0.4">
      <c r="A261" s="65"/>
    </row>
    <row r="262" spans="1:1" x14ac:dyDescent="0.4">
      <c r="A262" s="65"/>
    </row>
    <row r="263" spans="1:1" x14ac:dyDescent="0.4">
      <c r="A263" s="65"/>
    </row>
    <row r="264" spans="1:1" x14ac:dyDescent="0.4">
      <c r="A264" s="65"/>
    </row>
    <row r="265" spans="1:1" x14ac:dyDescent="0.4">
      <c r="A265" s="65"/>
    </row>
    <row r="266" spans="1:1" x14ac:dyDescent="0.4">
      <c r="A266" s="65"/>
    </row>
    <row r="267" spans="1:1" x14ac:dyDescent="0.4">
      <c r="A267" s="65"/>
    </row>
    <row r="268" spans="1:1" x14ac:dyDescent="0.4">
      <c r="A268" s="65"/>
    </row>
    <row r="269" spans="1:1" x14ac:dyDescent="0.4">
      <c r="A269" s="65"/>
    </row>
    <row r="270" spans="1:1" x14ac:dyDescent="0.4">
      <c r="A270" s="65"/>
    </row>
    <row r="271" spans="1:1" x14ac:dyDescent="0.4">
      <c r="A271" s="65"/>
    </row>
    <row r="272" spans="1:1" x14ac:dyDescent="0.4">
      <c r="A272" s="65"/>
    </row>
    <row r="273" spans="1:1" x14ac:dyDescent="0.4">
      <c r="A273" s="65"/>
    </row>
    <row r="274" spans="1:1" x14ac:dyDescent="0.4">
      <c r="A274" s="65"/>
    </row>
    <row r="275" spans="1:1" x14ac:dyDescent="0.4">
      <c r="A275" s="65"/>
    </row>
    <row r="276" spans="1:1" x14ac:dyDescent="0.4">
      <c r="A276" s="65"/>
    </row>
    <row r="277" spans="1:1" x14ac:dyDescent="0.4">
      <c r="A277" s="65"/>
    </row>
    <row r="278" spans="1:1" x14ac:dyDescent="0.4">
      <c r="A278" s="65"/>
    </row>
    <row r="279" spans="1:1" x14ac:dyDescent="0.4">
      <c r="A279" s="65"/>
    </row>
  </sheetData>
  <sortState ref="A166:S169">
    <sortCondition descending="1" ref="M165:M169"/>
  </sortState>
  <mergeCells count="194">
    <mergeCell ref="M182:M183"/>
    <mergeCell ref="M179:M180"/>
    <mergeCell ref="A182:A183"/>
    <mergeCell ref="B182:B183"/>
    <mergeCell ref="C182:C183"/>
    <mergeCell ref="E182:E183"/>
    <mergeCell ref="F182:F183"/>
    <mergeCell ref="G182:I182"/>
    <mergeCell ref="J182:L182"/>
    <mergeCell ref="J176:L176"/>
    <mergeCell ref="M176:M177"/>
    <mergeCell ref="A179:A180"/>
    <mergeCell ref="B179:B180"/>
    <mergeCell ref="C179:C180"/>
    <mergeCell ref="E179:E180"/>
    <mergeCell ref="F179:F180"/>
    <mergeCell ref="G179:I179"/>
    <mergeCell ref="J179:L179"/>
    <mergeCell ref="A176:A177"/>
    <mergeCell ref="B176:B177"/>
    <mergeCell ref="C176:C177"/>
    <mergeCell ref="E176:E177"/>
    <mergeCell ref="F176:F177"/>
    <mergeCell ref="G176:I176"/>
    <mergeCell ref="A173:A174"/>
    <mergeCell ref="B173:B174"/>
    <mergeCell ref="C173:C174"/>
    <mergeCell ref="E173:E174"/>
    <mergeCell ref="F173:F174"/>
    <mergeCell ref="G173:I173"/>
    <mergeCell ref="J173:L173"/>
    <mergeCell ref="M173:M174"/>
    <mergeCell ref="A170:A171"/>
    <mergeCell ref="B170:B171"/>
    <mergeCell ref="C170:C171"/>
    <mergeCell ref="E170:E171"/>
    <mergeCell ref="F170:F171"/>
    <mergeCell ref="G170:I170"/>
    <mergeCell ref="J170:L170"/>
    <mergeCell ref="M170:M171"/>
    <mergeCell ref="J160:L160"/>
    <mergeCell ref="M160:M161"/>
    <mergeCell ref="A163:A164"/>
    <mergeCell ref="B163:B164"/>
    <mergeCell ref="C163:C164"/>
    <mergeCell ref="E163:E164"/>
    <mergeCell ref="F163:F164"/>
    <mergeCell ref="G163:I163"/>
    <mergeCell ref="J163:L163"/>
    <mergeCell ref="A160:A161"/>
    <mergeCell ref="B160:B161"/>
    <mergeCell ref="C160:C161"/>
    <mergeCell ref="E160:E161"/>
    <mergeCell ref="F160:F161"/>
    <mergeCell ref="G160:I160"/>
    <mergeCell ref="M163:M164"/>
    <mergeCell ref="A157:A158"/>
    <mergeCell ref="B157:B158"/>
    <mergeCell ref="C157:C158"/>
    <mergeCell ref="E157:E158"/>
    <mergeCell ref="F157:F158"/>
    <mergeCell ref="G157:I157"/>
    <mergeCell ref="J157:L157"/>
    <mergeCell ref="M157:M158"/>
    <mergeCell ref="A154:A155"/>
    <mergeCell ref="B154:B155"/>
    <mergeCell ref="C154:C155"/>
    <mergeCell ref="E154:E155"/>
    <mergeCell ref="F154:F155"/>
    <mergeCell ref="G154:I154"/>
    <mergeCell ref="J154:L154"/>
    <mergeCell ref="M154:M155"/>
    <mergeCell ref="J147:L147"/>
    <mergeCell ref="M147:M148"/>
    <mergeCell ref="A151:A152"/>
    <mergeCell ref="B151:B152"/>
    <mergeCell ref="C151:C152"/>
    <mergeCell ref="E151:E152"/>
    <mergeCell ref="F151:F152"/>
    <mergeCell ref="G151:I151"/>
    <mergeCell ref="J151:L151"/>
    <mergeCell ref="A147:A148"/>
    <mergeCell ref="B147:B148"/>
    <mergeCell ref="C147:C148"/>
    <mergeCell ref="E147:E148"/>
    <mergeCell ref="F147:F148"/>
    <mergeCell ref="G147:I147"/>
    <mergeCell ref="M151:M152"/>
    <mergeCell ref="A144:A145"/>
    <mergeCell ref="B144:B145"/>
    <mergeCell ref="C144:C145"/>
    <mergeCell ref="E144:E145"/>
    <mergeCell ref="F144:F145"/>
    <mergeCell ref="G144:I144"/>
    <mergeCell ref="J144:L144"/>
    <mergeCell ref="M144:M145"/>
    <mergeCell ref="A138:A139"/>
    <mergeCell ref="B138:B139"/>
    <mergeCell ref="C138:C139"/>
    <mergeCell ref="E138:E139"/>
    <mergeCell ref="F138:F139"/>
    <mergeCell ref="G138:I138"/>
    <mergeCell ref="J138:L138"/>
    <mergeCell ref="M138:M139"/>
    <mergeCell ref="J118:L118"/>
    <mergeCell ref="M118:M119"/>
    <mergeCell ref="A130:A131"/>
    <mergeCell ref="B130:B131"/>
    <mergeCell ref="C130:C131"/>
    <mergeCell ref="E130:E131"/>
    <mergeCell ref="F130:F131"/>
    <mergeCell ref="G130:I130"/>
    <mergeCell ref="J130:L130"/>
    <mergeCell ref="A118:A119"/>
    <mergeCell ref="B118:B119"/>
    <mergeCell ref="C118:C119"/>
    <mergeCell ref="E118:E119"/>
    <mergeCell ref="F118:F119"/>
    <mergeCell ref="G118:I118"/>
    <mergeCell ref="M130:M131"/>
    <mergeCell ref="A101:A102"/>
    <mergeCell ref="B101:B102"/>
    <mergeCell ref="C101:C102"/>
    <mergeCell ref="E101:E102"/>
    <mergeCell ref="F101:F102"/>
    <mergeCell ref="G101:I101"/>
    <mergeCell ref="J101:L101"/>
    <mergeCell ref="M101:M102"/>
    <mergeCell ref="A85:A86"/>
    <mergeCell ref="B85:B86"/>
    <mergeCell ref="C85:C86"/>
    <mergeCell ref="E85:E86"/>
    <mergeCell ref="F85:F86"/>
    <mergeCell ref="G85:I85"/>
    <mergeCell ref="J85:L85"/>
    <mergeCell ref="M85:M86"/>
    <mergeCell ref="J60:L60"/>
    <mergeCell ref="M60:M61"/>
    <mergeCell ref="A73:A74"/>
    <mergeCell ref="B73:B74"/>
    <mergeCell ref="C73:C74"/>
    <mergeCell ref="E73:E74"/>
    <mergeCell ref="F73:F74"/>
    <mergeCell ref="G73:I73"/>
    <mergeCell ref="J73:L73"/>
    <mergeCell ref="A60:A61"/>
    <mergeCell ref="B60:B61"/>
    <mergeCell ref="C60:C61"/>
    <mergeCell ref="E60:E61"/>
    <mergeCell ref="F60:F61"/>
    <mergeCell ref="G60:I60"/>
    <mergeCell ref="M73:M74"/>
    <mergeCell ref="A48:A49"/>
    <mergeCell ref="B48:B49"/>
    <mergeCell ref="C48:C49"/>
    <mergeCell ref="E48:E49"/>
    <mergeCell ref="F48:F49"/>
    <mergeCell ref="G48:I48"/>
    <mergeCell ref="J48:L48"/>
    <mergeCell ref="M48:M49"/>
    <mergeCell ref="A38:A39"/>
    <mergeCell ref="B38:B39"/>
    <mergeCell ref="C38:C39"/>
    <mergeCell ref="E38:E39"/>
    <mergeCell ref="F38:F39"/>
    <mergeCell ref="G38:I38"/>
    <mergeCell ref="J38:L38"/>
    <mergeCell ref="M38:M39"/>
    <mergeCell ref="A31:A32"/>
    <mergeCell ref="B31:B32"/>
    <mergeCell ref="C31:C32"/>
    <mergeCell ref="E31:E32"/>
    <mergeCell ref="F31:F32"/>
    <mergeCell ref="G31:I31"/>
    <mergeCell ref="J31:L31"/>
    <mergeCell ref="M31:M32"/>
    <mergeCell ref="A3:B3"/>
    <mergeCell ref="M6:M7"/>
    <mergeCell ref="G6:I6"/>
    <mergeCell ref="J6:L6"/>
    <mergeCell ref="A17:A18"/>
    <mergeCell ref="B17:B18"/>
    <mergeCell ref="C17:C18"/>
    <mergeCell ref="E17:E18"/>
    <mergeCell ref="F17:F18"/>
    <mergeCell ref="G17:I17"/>
    <mergeCell ref="F6:F7"/>
    <mergeCell ref="E6:E7"/>
    <mergeCell ref="B6:B7"/>
    <mergeCell ref="C6:C7"/>
    <mergeCell ref="A6:A7"/>
    <mergeCell ref="J17:L17"/>
    <mergeCell ref="M17:M18"/>
    <mergeCell ref="D6:D7"/>
  </mergeCell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workbookViewId="0">
      <selection activeCell="C6" sqref="C6"/>
    </sheetView>
  </sheetViews>
  <sheetFormatPr defaultRowHeight="14.6" x14ac:dyDescent="0.4"/>
  <cols>
    <col min="2" max="3" width="10.69140625" bestFit="1" customWidth="1"/>
  </cols>
  <sheetData>
    <row r="1" spans="2:5" x14ac:dyDescent="0.4">
      <c r="B1" s="62" t="s">
        <v>45</v>
      </c>
      <c r="C1" s="63" t="s">
        <v>46</v>
      </c>
      <c r="E1" s="63" t="s">
        <v>47</v>
      </c>
    </row>
    <row r="2" spans="2:5" x14ac:dyDescent="0.4">
      <c r="B2" s="62"/>
      <c r="C2" s="63"/>
      <c r="E2" s="63"/>
    </row>
    <row r="3" spans="2:5" x14ac:dyDescent="0.4">
      <c r="B3" s="62"/>
      <c r="C3" s="63"/>
      <c r="E3" s="63"/>
    </row>
    <row r="4" spans="2:5" x14ac:dyDescent="0.4">
      <c r="B4" s="62"/>
      <c r="C4" s="63"/>
      <c r="E4" s="63"/>
    </row>
    <row r="5" spans="2:5" ht="15.05" thickBot="1" x14ac:dyDescent="0.45">
      <c r="B5" s="62"/>
      <c r="C5" s="63"/>
      <c r="E5" s="63"/>
    </row>
    <row r="6" spans="2:5" ht="15.8" thickBot="1" x14ac:dyDescent="0.3">
      <c r="B6" s="5">
        <v>42978</v>
      </c>
      <c r="C6" s="6">
        <v>26948</v>
      </c>
      <c r="E6" s="4">
        <f>INT(YEARFRAC((B6),C6,1))</f>
        <v>43</v>
      </c>
    </row>
    <row r="8" spans="2:5" ht="15.05" x14ac:dyDescent="0.25">
      <c r="E8" t="s">
        <v>48</v>
      </c>
    </row>
    <row r="10" spans="2:5" ht="15.05" x14ac:dyDescent="0.25">
      <c r="E10" t="s">
        <v>49</v>
      </c>
    </row>
  </sheetData>
  <sheetProtection algorithmName="SHA-512" hashValue="OqZrNhQyev2ckCd4eXJX9vOSwoqieoq1k/vB5IuxpaG8q1wqgzpTo5dHIoP7p6pGP+wvF/Qtki/KGXAi4TZ6rw==" saltValue="CvPcXAOXLjmr8T1Ta+zqPA==" spinCount="100000" sheet="1" objects="1" scenarios="1"/>
  <mergeCells count="3">
    <mergeCell ref="B1:B5"/>
    <mergeCell ref="C1:C5"/>
    <mergeCell ref="E1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B12" sqref="B12"/>
    </sheetView>
  </sheetViews>
  <sheetFormatPr defaultRowHeight="14.6" x14ac:dyDescent="0.4"/>
  <cols>
    <col min="4" max="4" width="9.69140625" bestFit="1" customWidth="1"/>
    <col min="6" max="6" width="9.84375" bestFit="1" customWidth="1"/>
  </cols>
  <sheetData>
    <row r="2" spans="1:6" x14ac:dyDescent="0.25">
      <c r="A2" t="s">
        <v>277</v>
      </c>
    </row>
    <row r="4" spans="1:6" x14ac:dyDescent="0.25">
      <c r="A4">
        <v>1</v>
      </c>
      <c r="B4" t="s">
        <v>278</v>
      </c>
    </row>
    <row r="6" spans="1:6" x14ac:dyDescent="0.25">
      <c r="A6">
        <v>2</v>
      </c>
      <c r="B6" t="s">
        <v>279</v>
      </c>
    </row>
    <row r="7" spans="1:6" x14ac:dyDescent="0.25">
      <c r="B7" t="s">
        <v>280</v>
      </c>
    </row>
    <row r="9" spans="1:6" x14ac:dyDescent="0.25">
      <c r="A9">
        <v>3</v>
      </c>
      <c r="B9" t="s">
        <v>314</v>
      </c>
    </row>
    <row r="10" spans="1:6" x14ac:dyDescent="0.25">
      <c r="B10" t="s">
        <v>315</v>
      </c>
    </row>
    <row r="11" spans="1:6" x14ac:dyDescent="0.25">
      <c r="D11" s="28"/>
      <c r="F11" s="28"/>
    </row>
    <row r="12" spans="1:6" x14ac:dyDescent="0.25">
      <c r="A12">
        <v>4</v>
      </c>
      <c r="B12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Biathlon</vt:lpstr>
      <vt:lpstr>Age Calc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 Tweekamp</dc:creator>
  <cp:lastModifiedBy>User</cp:lastModifiedBy>
  <cp:lastPrinted>2017-10-12T15:46:39Z</cp:lastPrinted>
  <dcterms:created xsi:type="dcterms:W3CDTF">2016-02-18T18:30:46Z</dcterms:created>
  <dcterms:modified xsi:type="dcterms:W3CDTF">2018-02-14T09:34:06Z</dcterms:modified>
</cp:coreProperties>
</file>